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izvršenje proračuna\6-2024\"/>
    </mc:Choice>
  </mc:AlternateContent>
  <bookViews>
    <workbookView xWindow="0" yWindow="0" windowWidth="28800" windowHeight="12135" activeTab="1"/>
  </bookViews>
  <sheets>
    <sheet name="Kategorija 1" sheetId="10" r:id="rId1"/>
    <sheet name="Kategorija 2" sheetId="7" r:id="rId2"/>
  </sheets>
  <calcPr calcId="152511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56" i="10" l="1"/>
  <c r="E28" i="10"/>
  <c r="E29" i="10"/>
  <c r="E18" i="10"/>
  <c r="E17" i="10"/>
  <c r="E24" i="10"/>
  <c r="E25" i="10"/>
  <c r="E33" i="10"/>
  <c r="E32" i="10"/>
  <c r="E20" i="10"/>
  <c r="E15" i="10"/>
  <c r="E14" i="10"/>
  <c r="E10" i="10"/>
  <c r="E26" i="10"/>
  <c r="E12" i="10"/>
  <c r="C18" i="7"/>
  <c r="E16" i="10" l="1"/>
  <c r="E13" i="10"/>
  <c r="E27" i="10"/>
  <c r="E11" i="10"/>
  <c r="E22" i="10"/>
  <c r="E21" i="10"/>
  <c r="E40" i="10"/>
  <c r="E42" i="10"/>
  <c r="C12" i="7"/>
  <c r="C13" i="7"/>
  <c r="C22" i="7" l="1"/>
</calcChain>
</file>

<file path=xl/sharedStrings.xml><?xml version="1.0" encoding="utf-8"?>
<sst xmlns="http://schemas.openxmlformats.org/spreadsheetml/2006/main" count="294" uniqueCount="154">
  <si>
    <t xml:space="preserve">NAZIV PRIMATELJA </t>
  </si>
  <si>
    <t xml:space="preserve">OIB PRIMATELJA </t>
  </si>
  <si>
    <t xml:space="preserve">NAZIV ISPLATITELJA </t>
  </si>
  <si>
    <t>Kategorija 1</t>
  </si>
  <si>
    <t>NAZIV ISPLATITELJA</t>
  </si>
  <si>
    <t>Kategorija 2</t>
  </si>
  <si>
    <t>VRSTA RASHODA  IZDATAKA **</t>
  </si>
  <si>
    <t>ISPLAĆENI IZNOS *</t>
  </si>
  <si>
    <t xml:space="preserve">*Ukupan iznos zbirne isplate po vrsti primanja u razdoblju izvještavanja u službenoj valuti Republike Hrvatske </t>
  </si>
  <si>
    <t>proračunskog računovodstva i računski plan.</t>
  </si>
  <si>
    <t>UKUPAN IZNOS ISPLATE PO PRIMATELJU SRED.U RAZDO.IZVJ.*</t>
  </si>
  <si>
    <t>3221, UREDSKI MATERIJAL I OSTALI MATERIJALNI RASHODI</t>
  </si>
  <si>
    <t>3231, USLUGE TELEFONA, POŠTE I PRIJEVOZA</t>
  </si>
  <si>
    <t xml:space="preserve">3431, BANKARSKE USLUGE I USLUGE PLATNOG PROMETA </t>
  </si>
  <si>
    <t xml:space="preserve"> </t>
  </si>
  <si>
    <t xml:space="preserve">**Iskazuje se šifra i naziv računa ekonomske klasifikacije razine odjeljka u skladu s pravilnikom kojim se uređuje sustav </t>
  </si>
  <si>
    <t>JAVNA OBJAVA INFORMACIJA O PRORAČUNSKOJ POTROŠNJI</t>
  </si>
  <si>
    <t xml:space="preserve">SJEDIŠTE/PREBIVALIŠTE (GRAD/OPĆINA) PRIMATELJA </t>
  </si>
  <si>
    <t xml:space="preserve">MINISTARSTVO ZNANOSTI I OBRAZOVANJA </t>
  </si>
  <si>
    <t>3111, PLAĆE ZA REDOVAN RAD</t>
  </si>
  <si>
    <t xml:space="preserve">3132, DOPRINOS ZA OBVEZNO ZDRAVSTVENO OSIGURANJE </t>
  </si>
  <si>
    <t>3212, NAKNADA ZA PRIJEVOZ, ZA RAD NA TERENU I ODVOJENI ŽIVOT</t>
  </si>
  <si>
    <t>USTANOVA; SREDNJA ŠKOLA HVAR,  OIB: 92464275654</t>
  </si>
  <si>
    <t>UKUPNO</t>
  </si>
  <si>
    <t>OTP banka d.d.</t>
  </si>
  <si>
    <t>52508873833</t>
  </si>
  <si>
    <t>Split</t>
  </si>
  <si>
    <t>Srednja škola Hvar</t>
  </si>
  <si>
    <t>SPLITSKO DALMATINSKA ŽUPANIJA</t>
  </si>
  <si>
    <t>Zagreb</t>
  </si>
  <si>
    <t>3211, SLUŽBENA PUTOVANJA</t>
  </si>
  <si>
    <t>Hrvatski telekom d.d.</t>
  </si>
  <si>
    <t>Telemach Hrvatska d.o.o.</t>
  </si>
  <si>
    <t>Konzum plus d.o.o.</t>
  </si>
  <si>
    <t>Jelsa</t>
  </si>
  <si>
    <t>Hrvatska pošta d.d.</t>
  </si>
  <si>
    <t>Velika Gorica</t>
  </si>
  <si>
    <t>Hvar</t>
  </si>
  <si>
    <t>Stari Grad</t>
  </si>
  <si>
    <t>Hep elektra d.o.o.</t>
  </si>
  <si>
    <t>Tommy d.o.o.</t>
  </si>
  <si>
    <t>3299, OSTALI NESPOMENUTI RASHODI POSLOVANJA</t>
  </si>
  <si>
    <t>62226620908</t>
  </si>
  <si>
    <t>00278260010</t>
  </si>
  <si>
    <t>43965974818</t>
  </si>
  <si>
    <t>3223, ENERGIJA</t>
  </si>
  <si>
    <t>3238, RAČUNALNE USLUGE</t>
  </si>
  <si>
    <t>70133616033</t>
  </si>
  <si>
    <t>81793146560</t>
  </si>
  <si>
    <t>87311810356</t>
  </si>
  <si>
    <t>Taxi Stari Grad</t>
  </si>
  <si>
    <t>donacije</t>
  </si>
  <si>
    <t>12911 BOLOVANJE NA TERET HZZO-a</t>
  </si>
  <si>
    <t>3234, KOMUNALNE USLUGE</t>
  </si>
  <si>
    <t>Hvarski vodovod</t>
  </si>
  <si>
    <t>96577868636</t>
  </si>
  <si>
    <t>Financijska agencija</t>
  </si>
  <si>
    <t>85821130368</t>
  </si>
  <si>
    <t>Tramax d.o.o.</t>
  </si>
  <si>
    <t>21270210680</t>
  </si>
  <si>
    <t>00064440073</t>
  </si>
  <si>
    <t>3121, OSTALI RASHODI ZA ZAPOSLENE</t>
  </si>
  <si>
    <t>Laurus obrt za proizvodnju</t>
  </si>
  <si>
    <t>27897052078</t>
  </si>
  <si>
    <t>3225, SITAN INVENTAR</t>
  </si>
  <si>
    <t>Komunalno Hvar, d.o.o.</t>
  </si>
  <si>
    <t>857724396887</t>
  </si>
  <si>
    <t>3232, USLUGE TEKUĆEG ODRŽAVANJA</t>
  </si>
  <si>
    <t>Kaštel Sućurac</t>
  </si>
  <si>
    <t>In Rebus d.o.o.</t>
  </si>
  <si>
    <t>91591564577</t>
  </si>
  <si>
    <t>Udruga hrvatskih srednjoškolskih ravnatelja</t>
  </si>
  <si>
    <t>75780877581</t>
  </si>
  <si>
    <t>Leprinka d.o.o.</t>
  </si>
  <si>
    <t>27332507825</t>
  </si>
  <si>
    <t>Ičići</t>
  </si>
  <si>
    <t>Odvodnja Hvar d.o.o.</t>
  </si>
  <si>
    <t>80799090950</t>
  </si>
  <si>
    <t>Grad Hvar</t>
  </si>
  <si>
    <t>01250166084</t>
  </si>
  <si>
    <t>3295, PRISTOJBE I NAKNADE</t>
  </si>
  <si>
    <t xml:space="preserve">Razdoblje: lipanj 2024. godine </t>
  </si>
  <si>
    <t>Pivac mesna industrija</t>
  </si>
  <si>
    <t>28128148322</t>
  </si>
  <si>
    <t>Vrgorac</t>
  </si>
  <si>
    <t>Hrvace market d.o.o.</t>
  </si>
  <si>
    <t>01587700473</t>
  </si>
  <si>
    <t>Hrvace</t>
  </si>
  <si>
    <t>Jelkom d.o.o.</t>
  </si>
  <si>
    <t>92345732468</t>
  </si>
  <si>
    <t>Vrboska</t>
  </si>
  <si>
    <t>Ljekarna Splitsko dalmatinske županije</t>
  </si>
  <si>
    <t>71474870971</t>
  </si>
  <si>
    <t>Ljiljan obrt za proizvodnju i usluge</t>
  </si>
  <si>
    <t>87343031521</t>
  </si>
  <si>
    <t>Spektar-rs d.o.o.</t>
  </si>
  <si>
    <t>32350042334</t>
  </si>
  <si>
    <t>3222, OSTALI MATERIJAL I SIROVINE</t>
  </si>
  <si>
    <t>Infokom d.o.o.</t>
  </si>
  <si>
    <t>95530746475</t>
  </si>
  <si>
    <t>Office computers Hvar</t>
  </si>
  <si>
    <t>55341918933</t>
  </si>
  <si>
    <t>Croatia osiguranje d.d.</t>
  </si>
  <si>
    <t>26187994862</t>
  </si>
  <si>
    <t>3292, PREMIJE OSIGURANJA</t>
  </si>
  <si>
    <t>Fenoled .o.o.</t>
  </si>
  <si>
    <t>77614764007</t>
  </si>
  <si>
    <t>Klis</t>
  </si>
  <si>
    <t>Liesna d.o.o.</t>
  </si>
  <si>
    <t>24194490705</t>
  </si>
  <si>
    <t>3239, OSTALE NESPOMENUTE USLUGE</t>
  </si>
  <si>
    <t>3812, TEKUĆE DONACIJE ZA HIGIJENSKE POTREPŠTINE</t>
  </si>
  <si>
    <t>Hotel Plava laguna</t>
  </si>
  <si>
    <t>57444289760</t>
  </si>
  <si>
    <t>Poreč</t>
  </si>
  <si>
    <t>3294, ČLANARINE</t>
  </si>
  <si>
    <t>Utiruš</t>
  </si>
  <si>
    <t>08262555699</t>
  </si>
  <si>
    <t>Trogir</t>
  </si>
  <si>
    <t>Alca Zagreb d.o.o.</t>
  </si>
  <si>
    <t>58353015102</t>
  </si>
  <si>
    <t>O.M. Suport</t>
  </si>
  <si>
    <t>23071028130</t>
  </si>
  <si>
    <t>3237, OSTALE INTELEKTUALNE USLUGE</t>
  </si>
  <si>
    <t>Mont trade d.o.o.</t>
  </si>
  <si>
    <t>23360971149</t>
  </si>
  <si>
    <t>Corona copy d.o.o.</t>
  </si>
  <si>
    <t>23495584640</t>
  </si>
  <si>
    <t>Hagleitner Hygiene Hrvatska d.o.o.</t>
  </si>
  <si>
    <t>74412164591</t>
  </si>
  <si>
    <t>Jastrebarsko</t>
  </si>
  <si>
    <t>Kentaur d.o.o.</t>
  </si>
  <si>
    <t>37331485871</t>
  </si>
  <si>
    <t>Carnivores d.o.o.</t>
  </si>
  <si>
    <t>47805304439</t>
  </si>
  <si>
    <t>3227, SLUŽBENA ODJEĆA</t>
  </si>
  <si>
    <t>Glossa ustanova za  kulturu</t>
  </si>
  <si>
    <t>3233, OSTALE USLUGE PROMIDŽBE</t>
  </si>
  <si>
    <t>Studenac d.o.o.</t>
  </si>
  <si>
    <t>02023029348</t>
  </si>
  <si>
    <t>Omiš</t>
  </si>
  <si>
    <t>Zadružna štampa</t>
  </si>
  <si>
    <t>52035912612</t>
  </si>
  <si>
    <t>Bepo trade d.o.o.</t>
  </si>
  <si>
    <t>07715269404</t>
  </si>
  <si>
    <t>3224, OSTALI MATERIJAL I DIJELOVI</t>
  </si>
  <si>
    <t>Git d.o.o.</t>
  </si>
  <si>
    <t>83058532881</t>
  </si>
  <si>
    <t>Varaždin</t>
  </si>
  <si>
    <t>3222, OSNOVNI MATERIJAL</t>
  </si>
  <si>
    <t>Nakladni zavod Globus d.o.o.</t>
  </si>
  <si>
    <t>43451602780</t>
  </si>
  <si>
    <t>Narodne novine</t>
  </si>
  <si>
    <t>64546066176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</si>
</sst>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7">
    <xf numFmtId="0" fontId="0" fillId="0" borderId="0" xfId="0"/>
    <xf numFmtId="0" fontId="2" fillId="0" borderId="0" xfId="0" applyNumberFormat="1" applyFont="1" applyFill="1" applyBorder="1" applyAlignment="1" applyProtection="1">
      <alignment vertical="center" wrapText="1"/>
    </xf>
    <xf numFmtId="0" fontId="5" fillId="0" borderId="0" xfId="0" applyFont="1" applyAlignment="1">
      <alignment wrapText="1"/>
    </xf>
    <xf numFmtId="0" fontId="4" fillId="3" borderId="1" xfId="0" applyNumberFormat="1" applyFont="1" applyFill="1" applyBorder="1" applyAlignment="1" applyProtection="1">
      <alignment horizontal="center" vertical="center" wrapText="1"/>
    </xf>
    <xf numFmtId="0" fontId="6" fillId="3" borderId="1" xfId="0" applyNumberFormat="1" applyFont="1" applyFill="1" applyBorder="1" applyAlignment="1" applyProtection="1">
      <alignment horizontal="center" vertical="center" wrapText="1"/>
    </xf>
    <xf numFmtId="0" fontId="7" fillId="0" borderId="0" xfId="0" applyFont="1"/>
    <xf numFmtId="0" fontId="8" fillId="0" borderId="1" xfId="0" applyFont="1" applyBorder="1" applyAlignment="1">
      <alignment horizontal="left" vertical="center" wrapText="1"/>
    </xf>
    <xf numFmtId="4" fontId="2" fillId="2" borderId="2" xfId="0" applyNumberFormat="1" applyFont="1" applyFill="1" applyBorder="1" applyAlignment="1">
      <alignment horizontal="right"/>
    </xf>
    <xf numFmtId="4" fontId="4" fillId="2" borderId="2" xfId="0" applyNumberFormat="1" applyFont="1" applyFill="1" applyBorder="1" applyAlignment="1">
      <alignment horizontal="right"/>
    </xf>
    <xf numFmtId="0" fontId="4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vertical="center" wrapText="1"/>
    </xf>
    <xf numFmtId="4" fontId="4" fillId="2" borderId="1" xfId="0" applyNumberFormat="1" applyFont="1" applyFill="1" applyBorder="1" applyAlignment="1">
      <alignment vertical="center" wrapText="1"/>
    </xf>
    <xf numFmtId="49" fontId="4" fillId="2" borderId="1" xfId="0" applyNumberFormat="1" applyFont="1" applyFill="1" applyBorder="1" applyAlignment="1">
      <alignment wrapText="1"/>
    </xf>
    <xf numFmtId="49" fontId="4" fillId="2" borderId="1" xfId="0" applyNumberFormat="1" applyFont="1" applyFill="1" applyBorder="1" applyAlignment="1">
      <alignment vertical="center" wrapText="1"/>
    </xf>
    <xf numFmtId="0" fontId="0" fillId="0" borderId="0" xfId="0" applyAlignment="1"/>
    <xf numFmtId="4" fontId="4" fillId="2" borderId="2" xfId="0" applyNumberFormat="1" applyFont="1" applyFill="1" applyBorder="1" applyAlignment="1">
      <alignment horizontal="center" wrapText="1"/>
    </xf>
    <xf numFmtId="4" fontId="4" fillId="2" borderId="2" xfId="0" applyNumberFormat="1" applyFont="1" applyFill="1" applyBorder="1" applyAlignment="1">
      <alignment horizontal="center"/>
    </xf>
    <xf numFmtId="49" fontId="4" fillId="2" borderId="2" xfId="0" applyNumberFormat="1" applyFont="1" applyFill="1" applyBorder="1" applyAlignment="1">
      <alignment horizontal="center"/>
    </xf>
    <xf numFmtId="4" fontId="4" fillId="2" borderId="1" xfId="0" applyNumberFormat="1" applyFont="1" applyFill="1" applyBorder="1" applyAlignment="1">
      <alignment horizontal="left" vertical="center" wrapText="1"/>
    </xf>
    <xf numFmtId="49" fontId="4" fillId="2" borderId="1" xfId="0" applyNumberFormat="1" applyFont="1" applyFill="1" applyBorder="1" applyAlignment="1">
      <alignment horizontal="left" wrapText="1"/>
    </xf>
    <xf numFmtId="4" fontId="4" fillId="2" borderId="1" xfId="0" applyNumberFormat="1" applyFont="1" applyFill="1" applyBorder="1" applyAlignment="1">
      <alignment horizontal="left" wrapText="1"/>
    </xf>
    <xf numFmtId="4" fontId="4" fillId="2" borderId="1" xfId="0" applyNumberFormat="1" applyFont="1" applyFill="1" applyBorder="1" applyAlignment="1">
      <alignment horizontal="right"/>
    </xf>
    <xf numFmtId="0" fontId="0" fillId="0" borderId="1" xfId="0" applyBorder="1"/>
    <xf numFmtId="0" fontId="3" fillId="2" borderId="1" xfId="0" applyFont="1" applyFill="1" applyBorder="1" applyAlignment="1">
      <alignment vertical="center" wrapText="1"/>
    </xf>
    <xf numFmtId="49" fontId="3" fillId="2" borderId="2" xfId="0" applyNumberFormat="1" applyFont="1" applyFill="1" applyBorder="1" applyAlignment="1">
      <alignment horizontal="center"/>
    </xf>
    <xf numFmtId="4" fontId="3" fillId="2" borderId="2" xfId="0" applyNumberFormat="1" applyFont="1" applyFill="1" applyBorder="1" applyAlignment="1">
      <alignment horizontal="center"/>
    </xf>
    <xf numFmtId="4" fontId="3" fillId="2" borderId="2" xfId="0" applyNumberFormat="1" applyFont="1" applyFill="1" applyBorder="1" applyAlignment="1">
      <alignment horizontal="center" wrapText="1"/>
    </xf>
    <xf numFmtId="49" fontId="3" fillId="2" borderId="1" xfId="0" applyNumberFormat="1" applyFont="1" applyFill="1" applyBorder="1" applyAlignment="1">
      <alignment wrapText="1"/>
    </xf>
    <xf numFmtId="0" fontId="5" fillId="0" borderId="0" xfId="0" applyFont="1"/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0" fontId="11" fillId="2" borderId="1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9" fillId="2" borderId="1" xfId="0" applyFont="1" applyFill="1" applyBorder="1" applyAlignment="1">
      <alignment horizontal="left"/>
    </xf>
    <xf numFmtId="0" fontId="10" fillId="2" borderId="1" xfId="0" applyFont="1" applyFill="1" applyBorder="1" applyAlignment="1">
      <alignment horizontal="left"/>
    </xf>
    <xf numFmtId="0" fontId="12" fillId="2" borderId="1" xfId="0" applyNumberFormat="1" applyFont="1" applyFill="1" applyBorder="1" applyAlignment="1" applyProtection="1">
      <alignment horizontal="center" vertical="center" wrapText="1"/>
    </xf>
  </cellXfs>
  <cellStyles count="2">
    <cellStyle name="Normal" xfId="0" builtinId="0"/>
    <cellStyle name="Obično_List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61"/>
  <sheetViews>
    <sheetView topLeftCell="A16" workbookViewId="0">
      <selection activeCell="E28" sqref="E28"/>
    </sheetView>
  </sheetViews>
  <sheetFormatPr defaultRowHeight="15" x14ac:dyDescent="0.25"/>
  <cols>
    <col min="2" max="2" width="38.7109375" customWidth="1"/>
    <col min="3" max="3" width="23.28515625" customWidth="1"/>
    <col min="4" max="4" width="23.85546875" customWidth="1"/>
    <col min="5" max="5" width="27.28515625" customWidth="1"/>
    <col min="6" max="6" width="25.140625" customWidth="1"/>
    <col min="7" max="7" width="33.85546875" customWidth="1"/>
    <col min="8" max="8" width="24.28515625" customWidth="1"/>
  </cols>
  <sheetData>
    <row r="1" spans="2:8" ht="18" x14ac:dyDescent="0.25">
      <c r="B1" s="30"/>
      <c r="C1" s="30"/>
      <c r="D1" s="30"/>
      <c r="E1" s="30"/>
      <c r="F1" s="30"/>
      <c r="G1" s="30"/>
      <c r="H1" s="1"/>
    </row>
    <row r="2" spans="2:8" ht="18" customHeight="1" x14ac:dyDescent="0.25">
      <c r="B2" s="33" t="s">
        <v>16</v>
      </c>
      <c r="C2" s="33"/>
      <c r="D2" s="33"/>
      <c r="E2" s="33"/>
      <c r="F2" s="33"/>
      <c r="G2" s="33"/>
      <c r="H2" s="2"/>
    </row>
    <row r="3" spans="2:8" ht="34.9" customHeight="1" x14ac:dyDescent="0.25">
      <c r="B3" s="31"/>
      <c r="C3" s="36" t="s">
        <v>22</v>
      </c>
      <c r="D3" s="36"/>
      <c r="E3" s="36"/>
      <c r="F3" s="31"/>
      <c r="G3" s="31"/>
      <c r="H3" s="1"/>
    </row>
    <row r="4" spans="2:8" x14ac:dyDescent="0.25">
      <c r="B4" s="34" t="s">
        <v>81</v>
      </c>
      <c r="C4" s="35"/>
      <c r="D4" s="35"/>
      <c r="E4" s="35"/>
      <c r="F4" s="35"/>
      <c r="G4" s="35"/>
    </row>
    <row r="5" spans="2:8" ht="18" x14ac:dyDescent="0.25">
      <c r="B5" s="32" t="s">
        <v>3</v>
      </c>
      <c r="C5" s="31"/>
      <c r="D5" s="31"/>
      <c r="E5" s="31"/>
      <c r="F5" s="31"/>
      <c r="G5" s="31"/>
    </row>
    <row r="6" spans="2:8" ht="65.45" customHeight="1" x14ac:dyDescent="0.25">
      <c r="B6" s="3" t="s">
        <v>0</v>
      </c>
      <c r="C6" s="3" t="s">
        <v>1</v>
      </c>
      <c r="D6" s="3" t="s">
        <v>17</v>
      </c>
      <c r="E6" s="3" t="s">
        <v>10</v>
      </c>
      <c r="F6" s="3" t="s">
        <v>2</v>
      </c>
      <c r="G6" s="3" t="s">
        <v>6</v>
      </c>
    </row>
    <row r="7" spans="2:8" s="5" customFormat="1" ht="18.600000000000001" customHeight="1" x14ac:dyDescent="0.2">
      <c r="B7" s="4">
        <v>1</v>
      </c>
      <c r="C7" s="4">
        <v>2</v>
      </c>
      <c r="D7" s="4">
        <v>3</v>
      </c>
      <c r="E7" s="4">
        <v>4</v>
      </c>
      <c r="F7" s="4">
        <v>5</v>
      </c>
      <c r="G7" s="4">
        <v>6</v>
      </c>
    </row>
    <row r="8" spans="2:8" ht="30" customHeight="1" x14ac:dyDescent="0.25">
      <c r="B8" s="11" t="s">
        <v>24</v>
      </c>
      <c r="C8" s="18" t="s">
        <v>25</v>
      </c>
      <c r="D8" s="17" t="s">
        <v>26</v>
      </c>
      <c r="E8" s="17">
        <v>153.66999999999999</v>
      </c>
      <c r="F8" s="16" t="s">
        <v>27</v>
      </c>
      <c r="G8" s="13" t="s">
        <v>13</v>
      </c>
    </row>
    <row r="9" spans="2:8" ht="30" customHeight="1" x14ac:dyDescent="0.25">
      <c r="B9" s="11" t="s">
        <v>95</v>
      </c>
      <c r="C9" s="18" t="s">
        <v>96</v>
      </c>
      <c r="D9" s="17" t="s">
        <v>37</v>
      </c>
      <c r="E9" s="17">
        <v>59.9</v>
      </c>
      <c r="F9" s="16" t="s">
        <v>27</v>
      </c>
      <c r="G9" s="12" t="s">
        <v>97</v>
      </c>
    </row>
    <row r="10" spans="2:8" ht="28.15" customHeight="1" x14ac:dyDescent="0.25">
      <c r="B10" s="11" t="s">
        <v>65</v>
      </c>
      <c r="C10" s="18" t="s">
        <v>66</v>
      </c>
      <c r="D10" s="17" t="s">
        <v>37</v>
      </c>
      <c r="E10" s="17">
        <f>120.14+12+12+185.03+12+12</f>
        <v>353.16999999999996</v>
      </c>
      <c r="F10" s="16" t="s">
        <v>27</v>
      </c>
      <c r="G10" s="14" t="s">
        <v>53</v>
      </c>
    </row>
    <row r="11" spans="2:8" ht="28.15" customHeight="1" x14ac:dyDescent="0.25">
      <c r="B11" s="11" t="s">
        <v>50</v>
      </c>
      <c r="C11" s="18" t="s">
        <v>60</v>
      </c>
      <c r="D11" s="17" t="s">
        <v>38</v>
      </c>
      <c r="E11" s="17">
        <f>91.8+120.7+340+320+113.6+86.4</f>
        <v>1072.5</v>
      </c>
      <c r="F11" s="16" t="s">
        <v>27</v>
      </c>
      <c r="G11" s="14" t="s">
        <v>110</v>
      </c>
    </row>
    <row r="12" spans="2:8" ht="28.15" customHeight="1" x14ac:dyDescent="0.25">
      <c r="B12" s="11" t="s">
        <v>98</v>
      </c>
      <c r="C12" s="18" t="s">
        <v>99</v>
      </c>
      <c r="D12" s="17" t="s">
        <v>26</v>
      </c>
      <c r="E12" s="17">
        <f>20.84+20.84+20.84</f>
        <v>62.519999999999996</v>
      </c>
      <c r="F12" s="16" t="s">
        <v>27</v>
      </c>
      <c r="G12" s="14" t="s">
        <v>46</v>
      </c>
    </row>
    <row r="13" spans="2:8" ht="28.15" customHeight="1" x14ac:dyDescent="0.25">
      <c r="B13" s="11" t="s">
        <v>102</v>
      </c>
      <c r="C13" s="18" t="s">
        <v>103</v>
      </c>
      <c r="D13" s="17" t="s">
        <v>29</v>
      </c>
      <c r="E13" s="17">
        <f>764.19+106.76</f>
        <v>870.95</v>
      </c>
      <c r="F13" s="16" t="s">
        <v>27</v>
      </c>
      <c r="G13" s="14" t="s">
        <v>104</v>
      </c>
    </row>
    <row r="14" spans="2:8" ht="28.15" customHeight="1" x14ac:dyDescent="0.25">
      <c r="B14" s="11" t="s">
        <v>39</v>
      </c>
      <c r="C14" s="18" t="s">
        <v>44</v>
      </c>
      <c r="D14" s="17" t="s">
        <v>29</v>
      </c>
      <c r="E14" s="17">
        <f>252.84+268.93+302.39+225.51</f>
        <v>1049.67</v>
      </c>
      <c r="F14" s="16" t="s">
        <v>27</v>
      </c>
      <c r="G14" s="14" t="s">
        <v>45</v>
      </c>
    </row>
    <row r="15" spans="2:8" ht="28.15" customHeight="1" x14ac:dyDescent="0.25">
      <c r="B15" s="11" t="s">
        <v>54</v>
      </c>
      <c r="C15" s="18" t="s">
        <v>55</v>
      </c>
      <c r="D15" s="17" t="s">
        <v>34</v>
      </c>
      <c r="E15" s="17">
        <f>142.67+5.09+70.83+80.83+121.13</f>
        <v>420.54999999999995</v>
      </c>
      <c r="F15" s="16" t="s">
        <v>27</v>
      </c>
      <c r="G15" s="14" t="s">
        <v>53</v>
      </c>
    </row>
    <row r="16" spans="2:8" ht="28.15" customHeight="1" x14ac:dyDescent="0.25">
      <c r="B16" s="11" t="s">
        <v>62</v>
      </c>
      <c r="C16" s="18" t="s">
        <v>63</v>
      </c>
      <c r="D16" s="17" t="s">
        <v>34</v>
      </c>
      <c r="E16" s="17">
        <f>23.01+56.65</f>
        <v>79.66</v>
      </c>
      <c r="F16" s="16" t="s">
        <v>27</v>
      </c>
      <c r="G16" s="14" t="s">
        <v>11</v>
      </c>
    </row>
    <row r="17" spans="2:7" ht="28.15" customHeight="1" x14ac:dyDescent="0.25">
      <c r="B17" s="11" t="s">
        <v>56</v>
      </c>
      <c r="C17" s="18" t="s">
        <v>57</v>
      </c>
      <c r="D17" s="17" t="s">
        <v>29</v>
      </c>
      <c r="E17" s="17">
        <f>8.3+8.3+8.3</f>
        <v>24.900000000000002</v>
      </c>
      <c r="F17" s="16" t="s">
        <v>27</v>
      </c>
      <c r="G17" s="14" t="s">
        <v>41</v>
      </c>
    </row>
    <row r="18" spans="2:7" ht="28.15" customHeight="1" x14ac:dyDescent="0.25">
      <c r="B18" s="11" t="s">
        <v>56</v>
      </c>
      <c r="C18" s="18" t="s">
        <v>57</v>
      </c>
      <c r="D18" s="17" t="s">
        <v>29</v>
      </c>
      <c r="E18" s="17">
        <f>1.66+1.66</f>
        <v>3.32</v>
      </c>
      <c r="F18" s="16" t="s">
        <v>27</v>
      </c>
      <c r="G18" s="14" t="s">
        <v>46</v>
      </c>
    </row>
    <row r="19" spans="2:7" ht="28.15" customHeight="1" x14ac:dyDescent="0.25">
      <c r="B19" s="11" t="s">
        <v>35</v>
      </c>
      <c r="C19" s="18" t="s">
        <v>49</v>
      </c>
      <c r="D19" s="17" t="s">
        <v>36</v>
      </c>
      <c r="E19" s="17">
        <v>15.98</v>
      </c>
      <c r="F19" s="16" t="s">
        <v>27</v>
      </c>
      <c r="G19" s="14" t="s">
        <v>12</v>
      </c>
    </row>
    <row r="20" spans="2:7" ht="28.15" customHeight="1" x14ac:dyDescent="0.25">
      <c r="B20" s="11" t="s">
        <v>69</v>
      </c>
      <c r="C20" s="18" t="s">
        <v>70</v>
      </c>
      <c r="D20" s="17" t="s">
        <v>29</v>
      </c>
      <c r="E20" s="17">
        <f>130.65+130.65</f>
        <v>261.3</v>
      </c>
      <c r="F20" s="16" t="s">
        <v>27</v>
      </c>
      <c r="G20" s="14" t="s">
        <v>46</v>
      </c>
    </row>
    <row r="21" spans="2:7" ht="28.15" customHeight="1" x14ac:dyDescent="0.25">
      <c r="B21" s="11" t="s">
        <v>31</v>
      </c>
      <c r="C21" s="18" t="s">
        <v>48</v>
      </c>
      <c r="D21" s="17" t="s">
        <v>29</v>
      </c>
      <c r="E21" s="17">
        <f>251.63</f>
        <v>251.63</v>
      </c>
      <c r="F21" s="16" t="s">
        <v>27</v>
      </c>
      <c r="G21" s="14" t="s">
        <v>12</v>
      </c>
    </row>
    <row r="22" spans="2:7" ht="28.15" customHeight="1" x14ac:dyDescent="0.25">
      <c r="B22" s="11" t="s">
        <v>32</v>
      </c>
      <c r="C22" s="18" t="s">
        <v>47</v>
      </c>
      <c r="D22" s="17" t="s">
        <v>29</v>
      </c>
      <c r="E22" s="17">
        <f>148.82</f>
        <v>148.82</v>
      </c>
      <c r="F22" s="16" t="s">
        <v>27</v>
      </c>
      <c r="G22" s="14" t="s">
        <v>12</v>
      </c>
    </row>
    <row r="23" spans="2:7" ht="28.15" customHeight="1" x14ac:dyDescent="0.25">
      <c r="B23" s="11" t="s">
        <v>133</v>
      </c>
      <c r="C23" s="18" t="s">
        <v>134</v>
      </c>
      <c r="D23" s="17" t="s">
        <v>26</v>
      </c>
      <c r="E23" s="17">
        <v>44.44</v>
      </c>
      <c r="F23" s="16" t="s">
        <v>27</v>
      </c>
      <c r="G23" s="14" t="s">
        <v>135</v>
      </c>
    </row>
    <row r="24" spans="2:7" ht="28.15" customHeight="1" x14ac:dyDescent="0.25">
      <c r="B24" s="11" t="s">
        <v>33</v>
      </c>
      <c r="C24" s="18" t="s">
        <v>42</v>
      </c>
      <c r="D24" s="17" t="s">
        <v>29</v>
      </c>
      <c r="E24" s="17">
        <f>18.21+15.83+33.74+50.69+123.85+26.83+9+10.49+14.9+2.72+5.44+8.95+14.31+18.95+58.14+15.98+51.15</f>
        <v>479.17999999999995</v>
      </c>
      <c r="F24" s="16" t="s">
        <v>27</v>
      </c>
      <c r="G24" s="14" t="s">
        <v>11</v>
      </c>
    </row>
    <row r="25" spans="2:7" ht="28.15" customHeight="1" x14ac:dyDescent="0.25">
      <c r="B25" s="11" t="s">
        <v>58</v>
      </c>
      <c r="C25" s="18" t="s">
        <v>59</v>
      </c>
      <c r="D25" s="17" t="s">
        <v>26</v>
      </c>
      <c r="E25" s="17">
        <f>118.75+422.15+551.15</f>
        <v>1092.05</v>
      </c>
      <c r="F25" s="16" t="s">
        <v>27</v>
      </c>
      <c r="G25" s="14" t="s">
        <v>11</v>
      </c>
    </row>
    <row r="26" spans="2:7" ht="28.15" customHeight="1" x14ac:dyDescent="0.25">
      <c r="B26" s="11" t="s">
        <v>88</v>
      </c>
      <c r="C26" s="18" t="s">
        <v>89</v>
      </c>
      <c r="D26" s="17" t="s">
        <v>90</v>
      </c>
      <c r="E26" s="17">
        <f>22.5+22.5+22.5</f>
        <v>67.5</v>
      </c>
      <c r="F26" s="16" t="s">
        <v>27</v>
      </c>
      <c r="G26" s="14" t="s">
        <v>53</v>
      </c>
    </row>
    <row r="27" spans="2:7" ht="28.15" customHeight="1" x14ac:dyDescent="0.25">
      <c r="B27" s="11" t="s">
        <v>93</v>
      </c>
      <c r="C27" s="18" t="s">
        <v>94</v>
      </c>
      <c r="D27" s="17" t="s">
        <v>38</v>
      </c>
      <c r="E27" s="17">
        <f>120+60+70</f>
        <v>250</v>
      </c>
      <c r="F27" s="16" t="s">
        <v>27</v>
      </c>
      <c r="G27" s="14" t="s">
        <v>41</v>
      </c>
    </row>
    <row r="28" spans="2:7" ht="28.15" customHeight="1" x14ac:dyDescent="0.25">
      <c r="B28" s="11" t="s">
        <v>40</v>
      </c>
      <c r="C28" s="18" t="s">
        <v>43</v>
      </c>
      <c r="D28" s="17" t="s">
        <v>26</v>
      </c>
      <c r="E28" s="17">
        <f>32.71+27.17+17.33+38.15+17.15+18.41+14.62+10.4+9.8+16.01+5.36+12.31+11.56+12.46+13.73+10.2+3.39+7.04+30.37+25.41+23.53+83.4+169.46+10.7+12.25+5.05+18.91+15.14+11.2+8.61</f>
        <v>691.83000000000015</v>
      </c>
      <c r="F28" s="16" t="s">
        <v>27</v>
      </c>
      <c r="G28" s="14" t="s">
        <v>11</v>
      </c>
    </row>
    <row r="29" spans="2:7" ht="28.15" customHeight="1" x14ac:dyDescent="0.25">
      <c r="B29" s="11" t="s">
        <v>108</v>
      </c>
      <c r="C29" s="18" t="s">
        <v>109</v>
      </c>
      <c r="D29" s="17" t="s">
        <v>37</v>
      </c>
      <c r="E29" s="17">
        <f>20.5+20.5</f>
        <v>41</v>
      </c>
      <c r="F29" s="16" t="s">
        <v>27</v>
      </c>
      <c r="G29" s="14" t="s">
        <v>45</v>
      </c>
    </row>
    <row r="30" spans="2:7" ht="28.15" customHeight="1" x14ac:dyDescent="0.25">
      <c r="B30" s="11" t="s">
        <v>105</v>
      </c>
      <c r="C30" s="18" t="s">
        <v>106</v>
      </c>
      <c r="D30" s="17" t="s">
        <v>107</v>
      </c>
      <c r="E30" s="17">
        <v>130</v>
      </c>
      <c r="F30" s="16" t="s">
        <v>27</v>
      </c>
      <c r="G30" s="14" t="s">
        <v>67</v>
      </c>
    </row>
    <row r="31" spans="2:7" ht="28.15" customHeight="1" x14ac:dyDescent="0.25">
      <c r="B31" s="11" t="s">
        <v>105</v>
      </c>
      <c r="C31" s="18" t="s">
        <v>106</v>
      </c>
      <c r="D31" s="17" t="s">
        <v>107</v>
      </c>
      <c r="E31" s="17">
        <v>145.72999999999999</v>
      </c>
      <c r="F31" s="16" t="s">
        <v>27</v>
      </c>
      <c r="G31" s="14" t="s">
        <v>97</v>
      </c>
    </row>
    <row r="32" spans="2:7" ht="28.15" customHeight="1" x14ac:dyDescent="0.25">
      <c r="B32" s="11" t="s">
        <v>73</v>
      </c>
      <c r="C32" s="18" t="s">
        <v>74</v>
      </c>
      <c r="D32" s="17" t="s">
        <v>75</v>
      </c>
      <c r="E32" s="17">
        <f>33.75+66.25+33.75+66.25</f>
        <v>200</v>
      </c>
      <c r="F32" s="16" t="s">
        <v>27</v>
      </c>
      <c r="G32" s="14" t="s">
        <v>46</v>
      </c>
    </row>
    <row r="33" spans="2:7" ht="28.15" customHeight="1" x14ac:dyDescent="0.25">
      <c r="B33" s="11" t="s">
        <v>76</v>
      </c>
      <c r="C33" s="18" t="s">
        <v>77</v>
      </c>
      <c r="D33" s="17" t="s">
        <v>37</v>
      </c>
      <c r="E33" s="17">
        <f>1.5+24.85+29.76+1.5</f>
        <v>57.61</v>
      </c>
      <c r="F33" s="16" t="s">
        <v>27</v>
      </c>
      <c r="G33" s="14" t="s">
        <v>53</v>
      </c>
    </row>
    <row r="34" spans="2:7" ht="28.15" customHeight="1" x14ac:dyDescent="0.25">
      <c r="B34" s="11" t="s">
        <v>150</v>
      </c>
      <c r="C34" s="18" t="s">
        <v>151</v>
      </c>
      <c r="D34" s="17" t="s">
        <v>29</v>
      </c>
      <c r="E34" s="17">
        <v>46.45</v>
      </c>
      <c r="F34" s="16" t="s">
        <v>27</v>
      </c>
      <c r="G34" s="14" t="s">
        <v>11</v>
      </c>
    </row>
    <row r="35" spans="2:7" ht="28.15" customHeight="1" x14ac:dyDescent="0.25">
      <c r="B35" s="11" t="s">
        <v>152</v>
      </c>
      <c r="C35" s="18" t="s">
        <v>153</v>
      </c>
      <c r="D35" s="17" t="s">
        <v>29</v>
      </c>
      <c r="E35" s="17">
        <v>109.06</v>
      </c>
      <c r="F35" s="16" t="s">
        <v>27</v>
      </c>
      <c r="G35" s="14" t="s">
        <v>11</v>
      </c>
    </row>
    <row r="36" spans="2:7" ht="28.15" customHeight="1" x14ac:dyDescent="0.25">
      <c r="B36" s="11" t="s">
        <v>146</v>
      </c>
      <c r="C36" s="18" t="s">
        <v>147</v>
      </c>
      <c r="D36" s="17" t="s">
        <v>148</v>
      </c>
      <c r="E36" s="17">
        <v>87</v>
      </c>
      <c r="F36" s="16" t="s">
        <v>27</v>
      </c>
      <c r="G36" s="14" t="s">
        <v>149</v>
      </c>
    </row>
    <row r="37" spans="2:7" ht="28.15" customHeight="1" x14ac:dyDescent="0.25">
      <c r="B37" s="11" t="s">
        <v>121</v>
      </c>
      <c r="C37" s="18" t="s">
        <v>122</v>
      </c>
      <c r="D37" s="17" t="s">
        <v>29</v>
      </c>
      <c r="E37" s="17">
        <v>62.5</v>
      </c>
      <c r="F37" s="16" t="s">
        <v>27</v>
      </c>
      <c r="G37" s="14" t="s">
        <v>123</v>
      </c>
    </row>
    <row r="38" spans="2:7" ht="28.15" customHeight="1" x14ac:dyDescent="0.25">
      <c r="B38" s="11" t="s">
        <v>82</v>
      </c>
      <c r="C38" s="18" t="s">
        <v>83</v>
      </c>
      <c r="D38" s="17" t="s">
        <v>84</v>
      </c>
      <c r="E38" s="17">
        <v>72.849999999999994</v>
      </c>
      <c r="F38" s="16" t="s">
        <v>27</v>
      </c>
      <c r="G38" s="14" t="s">
        <v>11</v>
      </c>
    </row>
    <row r="39" spans="2:7" ht="28.15" customHeight="1" x14ac:dyDescent="0.25">
      <c r="B39" s="11" t="s">
        <v>136</v>
      </c>
      <c r="C39" s="18" t="s">
        <v>59</v>
      </c>
      <c r="D39" s="17" t="s">
        <v>26</v>
      </c>
      <c r="E39" s="17">
        <v>157</v>
      </c>
      <c r="F39" s="16" t="s">
        <v>27</v>
      </c>
      <c r="G39" s="14" t="s">
        <v>137</v>
      </c>
    </row>
    <row r="40" spans="2:7" ht="28.15" customHeight="1" x14ac:dyDescent="0.25">
      <c r="B40" s="11" t="s">
        <v>78</v>
      </c>
      <c r="C40" s="18" t="s">
        <v>79</v>
      </c>
      <c r="D40" s="17" t="s">
        <v>37</v>
      </c>
      <c r="E40" s="17">
        <f>129.21</f>
        <v>129.21</v>
      </c>
      <c r="F40" s="16" t="s">
        <v>27</v>
      </c>
      <c r="G40" s="14" t="s">
        <v>53</v>
      </c>
    </row>
    <row r="41" spans="2:7" ht="28.15" customHeight="1" x14ac:dyDescent="0.25">
      <c r="B41" s="11" t="s">
        <v>112</v>
      </c>
      <c r="C41" s="18" t="s">
        <v>113</v>
      </c>
      <c r="D41" s="17" t="s">
        <v>114</v>
      </c>
      <c r="E41" s="17">
        <v>36</v>
      </c>
      <c r="F41" s="16" t="s">
        <v>27</v>
      </c>
      <c r="G41" s="14" t="s">
        <v>41</v>
      </c>
    </row>
    <row r="42" spans="2:7" ht="28.15" customHeight="1" x14ac:dyDescent="0.25">
      <c r="B42" s="11" t="s">
        <v>91</v>
      </c>
      <c r="C42" s="18" t="s">
        <v>92</v>
      </c>
      <c r="D42" s="17" t="s">
        <v>37</v>
      </c>
      <c r="E42" s="17">
        <f>23.52</f>
        <v>23.52</v>
      </c>
      <c r="F42" s="16" t="s">
        <v>27</v>
      </c>
      <c r="G42" s="14" t="s">
        <v>11</v>
      </c>
    </row>
    <row r="43" spans="2:7" ht="28.15" customHeight="1" x14ac:dyDescent="0.25">
      <c r="B43" s="11" t="s">
        <v>138</v>
      </c>
      <c r="C43" s="18" t="s">
        <v>139</v>
      </c>
      <c r="D43" s="17" t="s">
        <v>140</v>
      </c>
      <c r="E43" s="17">
        <v>10.9</v>
      </c>
      <c r="F43" s="16" t="s">
        <v>27</v>
      </c>
      <c r="G43" s="14" t="s">
        <v>11</v>
      </c>
    </row>
    <row r="44" spans="2:7" ht="28.15" customHeight="1" x14ac:dyDescent="0.25">
      <c r="B44" s="11" t="s">
        <v>85</v>
      </c>
      <c r="C44" s="18" t="s">
        <v>86</v>
      </c>
      <c r="D44" s="17" t="s">
        <v>87</v>
      </c>
      <c r="E44" s="17">
        <v>95.29</v>
      </c>
      <c r="F44" s="16" t="s">
        <v>27</v>
      </c>
      <c r="G44" s="14" t="s">
        <v>11</v>
      </c>
    </row>
    <row r="45" spans="2:7" ht="28.15" customHeight="1" x14ac:dyDescent="0.25">
      <c r="B45" s="11" t="s">
        <v>119</v>
      </c>
      <c r="C45" s="18" t="s">
        <v>120</v>
      </c>
      <c r="D45" s="17" t="s">
        <v>29</v>
      </c>
      <c r="E45" s="17">
        <v>790.81</v>
      </c>
      <c r="F45" s="16" t="s">
        <v>27</v>
      </c>
      <c r="G45" s="14" t="s">
        <v>11</v>
      </c>
    </row>
    <row r="46" spans="2:7" ht="28.15" customHeight="1" x14ac:dyDescent="0.25">
      <c r="B46" s="11" t="s">
        <v>116</v>
      </c>
      <c r="C46" s="18" t="s">
        <v>117</v>
      </c>
      <c r="D46" s="17" t="s">
        <v>118</v>
      </c>
      <c r="E46" s="17">
        <v>45</v>
      </c>
      <c r="F46" s="16" t="s">
        <v>27</v>
      </c>
      <c r="G46" s="14" t="s">
        <v>115</v>
      </c>
    </row>
    <row r="47" spans="2:7" ht="28.15" customHeight="1" x14ac:dyDescent="0.25">
      <c r="B47" s="11" t="s">
        <v>124</v>
      </c>
      <c r="C47" s="18" t="s">
        <v>125</v>
      </c>
      <c r="D47" s="17" t="s">
        <v>37</v>
      </c>
      <c r="E47" s="17">
        <v>565.63</v>
      </c>
      <c r="F47" s="16" t="s">
        <v>27</v>
      </c>
      <c r="G47" s="14" t="s">
        <v>11</v>
      </c>
    </row>
    <row r="48" spans="2:7" ht="28.15" customHeight="1" x14ac:dyDescent="0.25">
      <c r="B48" s="11" t="s">
        <v>141</v>
      </c>
      <c r="C48" s="18" t="s">
        <v>142</v>
      </c>
      <c r="D48" s="17" t="s">
        <v>29</v>
      </c>
      <c r="E48" s="17">
        <v>46.2</v>
      </c>
      <c r="F48" s="16" t="s">
        <v>27</v>
      </c>
      <c r="G48" s="14" t="s">
        <v>11</v>
      </c>
    </row>
    <row r="49" spans="2:8" ht="28.15" customHeight="1" x14ac:dyDescent="0.25">
      <c r="B49" s="11" t="s">
        <v>143</v>
      </c>
      <c r="C49" s="18" t="s">
        <v>144</v>
      </c>
      <c r="D49" s="17" t="s">
        <v>34</v>
      </c>
      <c r="E49" s="17">
        <v>49.05</v>
      </c>
      <c r="F49" s="16" t="s">
        <v>27</v>
      </c>
      <c r="G49" s="14" t="s">
        <v>145</v>
      </c>
    </row>
    <row r="50" spans="2:8" ht="28.15" customHeight="1" x14ac:dyDescent="0.25">
      <c r="B50" s="11" t="s">
        <v>143</v>
      </c>
      <c r="C50" s="18" t="s">
        <v>144</v>
      </c>
      <c r="D50" s="17" t="s">
        <v>34</v>
      </c>
      <c r="E50" s="17">
        <v>39.6</v>
      </c>
      <c r="F50" s="16" t="s">
        <v>27</v>
      </c>
      <c r="G50" s="14" t="s">
        <v>135</v>
      </c>
    </row>
    <row r="51" spans="2:8" ht="28.15" customHeight="1" x14ac:dyDescent="0.25">
      <c r="B51" s="11" t="s">
        <v>126</v>
      </c>
      <c r="C51" s="18" t="s">
        <v>127</v>
      </c>
      <c r="D51" s="17" t="s">
        <v>68</v>
      </c>
      <c r="E51" s="17">
        <v>405.75</v>
      </c>
      <c r="F51" s="16" t="s">
        <v>27</v>
      </c>
      <c r="G51" s="14" t="s">
        <v>64</v>
      </c>
    </row>
    <row r="52" spans="2:8" ht="28.15" customHeight="1" x14ac:dyDescent="0.25">
      <c r="B52" s="11" t="s">
        <v>128</v>
      </c>
      <c r="C52" s="18" t="s">
        <v>129</v>
      </c>
      <c r="D52" s="17" t="s">
        <v>130</v>
      </c>
      <c r="E52" s="17">
        <v>1074.08</v>
      </c>
      <c r="F52" s="16" t="s">
        <v>27</v>
      </c>
      <c r="G52" s="14" t="s">
        <v>11</v>
      </c>
    </row>
    <row r="53" spans="2:8" ht="28.15" customHeight="1" x14ac:dyDescent="0.25">
      <c r="B53" s="11" t="s">
        <v>131</v>
      </c>
      <c r="C53" s="18" t="s">
        <v>132</v>
      </c>
      <c r="D53" s="17" t="s">
        <v>37</v>
      </c>
      <c r="E53" s="17">
        <v>50</v>
      </c>
      <c r="F53" s="16" t="s">
        <v>27</v>
      </c>
      <c r="G53" s="14" t="s">
        <v>41</v>
      </c>
    </row>
    <row r="54" spans="2:8" ht="28.15" customHeight="1" x14ac:dyDescent="0.25">
      <c r="B54" s="11" t="s">
        <v>71</v>
      </c>
      <c r="C54" s="18" t="s">
        <v>72</v>
      </c>
      <c r="D54" s="17" t="s">
        <v>29</v>
      </c>
      <c r="E54" s="17">
        <v>35</v>
      </c>
      <c r="F54" s="16" t="s">
        <v>27</v>
      </c>
      <c r="G54" s="14" t="s">
        <v>115</v>
      </c>
    </row>
    <row r="55" spans="2:8" ht="28.15" customHeight="1" x14ac:dyDescent="0.25">
      <c r="B55" s="11" t="s">
        <v>100</v>
      </c>
      <c r="C55" s="18" t="s">
        <v>101</v>
      </c>
      <c r="D55" s="17" t="s">
        <v>37</v>
      </c>
      <c r="E55" s="17">
        <v>58</v>
      </c>
      <c r="F55" s="16" t="s">
        <v>27</v>
      </c>
      <c r="G55" s="14" t="s">
        <v>97</v>
      </c>
    </row>
    <row r="56" spans="2:8" s="29" customFormat="1" ht="38.25" customHeight="1" x14ac:dyDescent="0.25">
      <c r="B56" s="24" t="s">
        <v>23</v>
      </c>
      <c r="C56" s="25"/>
      <c r="D56" s="26"/>
      <c r="E56" s="26">
        <f>SUM(E8:E55)</f>
        <v>12016.779999999999</v>
      </c>
      <c r="F56" s="27"/>
      <c r="G56" s="28"/>
      <c r="H56" s="2"/>
    </row>
    <row r="57" spans="2:8" x14ac:dyDescent="0.25">
      <c r="B57" s="6"/>
      <c r="C57" s="7"/>
      <c r="D57" s="7"/>
      <c r="E57" s="7" t="s">
        <v>14</v>
      </c>
      <c r="F57" s="7"/>
      <c r="G57" s="10"/>
    </row>
    <row r="59" spans="2:8" x14ac:dyDescent="0.25">
      <c r="B59" t="s">
        <v>8</v>
      </c>
    </row>
    <row r="60" spans="2:8" x14ac:dyDescent="0.25">
      <c r="B60" t="s">
        <v>15</v>
      </c>
    </row>
    <row r="61" spans="2:8" x14ac:dyDescent="0.25">
      <c r="B61" t="s">
        <v>9</v>
      </c>
    </row>
  </sheetData>
  <mergeCells count="3">
    <mergeCell ref="B2:G2"/>
    <mergeCell ref="B4:G4"/>
    <mergeCell ref="C3:E3"/>
  </mergeCells>
  <pageMargins left="0.7" right="0.7" top="0.75" bottom="0.75" header="0.3" footer="0.3"/>
  <pageSetup paperSize="9" scale="4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26"/>
  <sheetViews>
    <sheetView tabSelected="1" topLeftCell="A10" workbookViewId="0">
      <selection activeCell="C18" sqref="C18"/>
    </sheetView>
  </sheetViews>
  <sheetFormatPr defaultRowHeight="15" x14ac:dyDescent="0.25"/>
  <cols>
    <col min="2" max="2" width="38.7109375" customWidth="1"/>
    <col min="3" max="3" width="25.28515625" customWidth="1"/>
    <col min="4" max="4" width="35.28515625" customWidth="1"/>
    <col min="5" max="5" width="24.28515625" customWidth="1"/>
  </cols>
  <sheetData>
    <row r="1" spans="2:8" ht="18" x14ac:dyDescent="0.25">
      <c r="B1" s="30"/>
      <c r="C1" s="30"/>
      <c r="D1" s="30"/>
      <c r="E1" s="1"/>
    </row>
    <row r="2" spans="2:8" ht="18" customHeight="1" x14ac:dyDescent="0.25">
      <c r="B2" s="33" t="s">
        <v>16</v>
      </c>
      <c r="C2" s="33"/>
      <c r="D2" s="33"/>
      <c r="E2" s="2"/>
    </row>
    <row r="3" spans="2:8" x14ac:dyDescent="0.25">
      <c r="B3" s="36" t="s">
        <v>22</v>
      </c>
      <c r="C3" s="36"/>
      <c r="D3" s="36"/>
      <c r="E3" s="1"/>
    </row>
    <row r="4" spans="2:8" x14ac:dyDescent="0.25">
      <c r="B4" s="34" t="s">
        <v>81</v>
      </c>
      <c r="C4" s="35"/>
      <c r="D4" s="35"/>
    </row>
    <row r="5" spans="2:8" ht="18" x14ac:dyDescent="0.25">
      <c r="B5" s="32" t="s">
        <v>5</v>
      </c>
      <c r="C5" s="31"/>
      <c r="D5" s="31"/>
    </row>
    <row r="6" spans="2:8" ht="65.45" customHeight="1" x14ac:dyDescent="0.25">
      <c r="B6" s="3" t="s">
        <v>4</v>
      </c>
      <c r="C6" s="3" t="s">
        <v>7</v>
      </c>
      <c r="D6" s="3" t="s">
        <v>6</v>
      </c>
    </row>
    <row r="7" spans="2:8" s="5" customFormat="1" ht="18.600000000000001" customHeight="1" x14ac:dyDescent="0.2">
      <c r="B7" s="4">
        <v>1</v>
      </c>
      <c r="C7" s="4">
        <v>2</v>
      </c>
      <c r="D7" s="4">
        <v>3</v>
      </c>
    </row>
    <row r="8" spans="2:8" ht="30" customHeight="1" x14ac:dyDescent="0.25">
      <c r="B8" s="9" t="s">
        <v>28</v>
      </c>
      <c r="C8" s="8">
        <v>772.73</v>
      </c>
      <c r="D8" s="21" t="s">
        <v>19</v>
      </c>
      <c r="H8" s="15"/>
    </row>
    <row r="9" spans="2:8" ht="30" customHeight="1" x14ac:dyDescent="0.25">
      <c r="B9" s="9" t="s">
        <v>28</v>
      </c>
      <c r="C9" s="8">
        <v>300</v>
      </c>
      <c r="D9" s="21" t="s">
        <v>61</v>
      </c>
      <c r="H9" s="15"/>
    </row>
    <row r="10" spans="2:8" ht="30" customHeight="1" x14ac:dyDescent="0.25">
      <c r="B10" s="9" t="s">
        <v>28</v>
      </c>
      <c r="C10" s="8">
        <v>127.5</v>
      </c>
      <c r="D10" s="21" t="s">
        <v>20</v>
      </c>
      <c r="H10" s="15"/>
    </row>
    <row r="11" spans="2:8" ht="30" customHeight="1" x14ac:dyDescent="0.25">
      <c r="B11" s="9" t="s">
        <v>28</v>
      </c>
      <c r="C11" s="8">
        <v>132</v>
      </c>
      <c r="D11" s="21" t="s">
        <v>21</v>
      </c>
      <c r="H11" s="15"/>
    </row>
    <row r="12" spans="2:8" ht="30" customHeight="1" x14ac:dyDescent="0.25">
      <c r="B12" s="9" t="s">
        <v>18</v>
      </c>
      <c r="C12" s="8">
        <f>143330.06+138.63</f>
        <v>143468.69</v>
      </c>
      <c r="D12" s="19" t="s">
        <v>19</v>
      </c>
      <c r="H12" s="15"/>
    </row>
    <row r="13" spans="2:8" ht="30" customHeight="1" x14ac:dyDescent="0.25">
      <c r="B13" s="9" t="s">
        <v>18</v>
      </c>
      <c r="C13" s="8">
        <f>23649.45+22.87</f>
        <v>23672.32</v>
      </c>
      <c r="D13" s="20" t="s">
        <v>20</v>
      </c>
      <c r="H13" s="15"/>
    </row>
    <row r="14" spans="2:8" ht="30" customHeight="1" x14ac:dyDescent="0.25">
      <c r="B14" s="9" t="s">
        <v>18</v>
      </c>
      <c r="C14" s="8">
        <v>614.16999999999996</v>
      </c>
      <c r="D14" s="20" t="s">
        <v>52</v>
      </c>
      <c r="H14" s="15"/>
    </row>
    <row r="15" spans="2:8" ht="30" customHeight="1" x14ac:dyDescent="0.25">
      <c r="B15" s="9" t="s">
        <v>18</v>
      </c>
      <c r="C15" s="8">
        <v>19500</v>
      </c>
      <c r="D15" s="20" t="s">
        <v>61</v>
      </c>
      <c r="H15" s="15"/>
    </row>
    <row r="16" spans="2:8" ht="30" customHeight="1" x14ac:dyDescent="0.25">
      <c r="B16" s="9" t="s">
        <v>18</v>
      </c>
      <c r="C16" s="8">
        <v>336</v>
      </c>
      <c r="D16" s="20" t="s">
        <v>80</v>
      </c>
      <c r="H16" s="15"/>
    </row>
    <row r="17" spans="2:8" ht="30" customHeight="1" x14ac:dyDescent="0.25">
      <c r="B17" s="9" t="s">
        <v>28</v>
      </c>
      <c r="C17" s="8">
        <v>5297.51</v>
      </c>
      <c r="D17" s="20" t="s">
        <v>21</v>
      </c>
      <c r="H17" s="15"/>
    </row>
    <row r="18" spans="2:8" ht="30" customHeight="1" x14ac:dyDescent="0.25">
      <c r="B18" s="9" t="s">
        <v>28</v>
      </c>
      <c r="C18" s="8">
        <f>5.84+5.84+7.16+5.84+17.34+15.34+165+6+6+6+6+6+135</f>
        <v>387.36</v>
      </c>
      <c r="D18" s="20" t="s">
        <v>30</v>
      </c>
      <c r="H18" s="15"/>
    </row>
    <row r="19" spans="2:8" ht="30" customHeight="1" x14ac:dyDescent="0.25">
      <c r="B19" s="9" t="s">
        <v>51</v>
      </c>
      <c r="C19" s="8">
        <v>120</v>
      </c>
      <c r="D19" s="13" t="s">
        <v>30</v>
      </c>
      <c r="H19" s="15"/>
    </row>
    <row r="20" spans="2:8" ht="30" customHeight="1" x14ac:dyDescent="0.25">
      <c r="B20" s="9" t="s">
        <v>51</v>
      </c>
      <c r="C20" s="8">
        <v>560.91</v>
      </c>
      <c r="D20" s="13" t="s">
        <v>111</v>
      </c>
      <c r="H20" s="15"/>
    </row>
    <row r="21" spans="2:8" ht="30" customHeight="1" x14ac:dyDescent="0.25">
      <c r="B21" s="9" t="s">
        <v>51</v>
      </c>
      <c r="C21" s="8">
        <v>5884.99</v>
      </c>
      <c r="D21" s="13" t="s">
        <v>41</v>
      </c>
      <c r="H21" s="15"/>
    </row>
    <row r="22" spans="2:8" ht="30" customHeight="1" x14ac:dyDescent="0.25">
      <c r="B22" s="9" t="s">
        <v>23</v>
      </c>
      <c r="C22" s="22">
        <f>SUM(C8:C21)</f>
        <v>201174.18000000002</v>
      </c>
      <c r="D22" s="20"/>
      <c r="H22" s="15"/>
    </row>
    <row r="23" spans="2:8" x14ac:dyDescent="0.25">
      <c r="B23" s="23"/>
      <c r="C23" s="23"/>
      <c r="D23" s="23"/>
    </row>
    <row r="24" spans="2:8" x14ac:dyDescent="0.25">
      <c r="B24" t="s">
        <v>8</v>
      </c>
    </row>
    <row r="25" spans="2:8" x14ac:dyDescent="0.25">
      <c r="B25" t="s">
        <v>15</v>
      </c>
    </row>
    <row r="26" spans="2:8" x14ac:dyDescent="0.25">
      <c r="B26" t="s">
        <v>9</v>
      </c>
    </row>
  </sheetData>
  <mergeCells count="3">
    <mergeCell ref="B2:D2"/>
    <mergeCell ref="B4:D4"/>
    <mergeCell ref="B3:D3"/>
  </mergeCells>
  <pageMargins left="0.7" right="0.7" top="0.75" bottom="0.75" header="0.3" footer="0.3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Kategorija 1</vt:lpstr>
      <vt:lpstr>Kategorija 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Admin</cp:lastModifiedBy>
  <cp:lastPrinted>2024-06-17T15:14:44Z</cp:lastPrinted>
  <dcterms:created xsi:type="dcterms:W3CDTF">2022-08-12T12:51:27Z</dcterms:created>
  <dcterms:modified xsi:type="dcterms:W3CDTF">2024-07-12T09:19:29Z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Tablica ogledni format izvještaja o izvršenju PKDP.xlsx</vt:lpwstr>
  </property>
</Properties>
</file>