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4\7-2024\"/>
    </mc:Choice>
  </mc:AlternateContent>
  <bookViews>
    <workbookView xWindow="0" yWindow="0" windowWidth="28800" windowHeight="12135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7" l="1"/>
  <c r="C17" i="7" s="1"/>
  <c r="E26" i="10"/>
  <c r="E22" i="10"/>
  <c r="E13" i="10"/>
  <c r="E12" i="10"/>
  <c r="E11" i="10"/>
  <c r="E20" i="10"/>
  <c r="C15" i="7"/>
  <c r="E18" i="10"/>
  <c r="E23" i="10"/>
  <c r="E30" i="10"/>
  <c r="E29" i="10"/>
  <c r="E19" i="10"/>
  <c r="E9" i="10"/>
  <c r="E17" i="10"/>
  <c r="E16" i="10"/>
  <c r="E8" i="10"/>
  <c r="E37" i="10" s="1"/>
  <c r="C8" i="7"/>
  <c r="C9" i="7"/>
</calcChain>
</file>

<file path=xl/sharedStrings.xml><?xml version="1.0" encoding="utf-8"?>
<sst xmlns="http://schemas.openxmlformats.org/spreadsheetml/2006/main" count="189" uniqueCount="105">
  <si>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</si>
  <si>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</si>
  <si>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</si>
  <si>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</si>
  <si>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</si>
  <si>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</si>
  <si>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</si>
  <si>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</si>
  <si>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</si>
  <si>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</si>
  <si>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</si>
  <si>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</si>
  <si>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</si>
  <si>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</si>
  <si>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</si>
  <si>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</si>
  <si>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</si>
  <si>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</si>
  <si>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</si>
  <si>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</si>
  <si>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</si>
  <si>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</si>
  <si>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</si>
  <si>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</si>
  <si>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</si>
  <si>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</si>
  <si>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</si>
  <si>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</si>
  <si>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SPLITSKO DALMATINSKA ŽUPANIJA</t>
  </si>
  <si>
    <t>Zagreb</t>
  </si>
  <si>
    <t>3211, SLUŽBENA PUTOVANJA</t>
  </si>
  <si>
    <t>Hrvatski telekom d.d.</t>
  </si>
  <si>
    <t>Telemach Hrvatska d.o.o.</t>
  </si>
  <si>
    <t>Konzum plus d.o.o.</t>
  </si>
  <si>
    <t>Jelsa</t>
  </si>
  <si>
    <t>Hrvatska pošta d.d.</t>
  </si>
  <si>
    <t>Velika Gorica</t>
  </si>
  <si>
    <t>Hvar</t>
  </si>
  <si>
    <t>Stari Grad</t>
  </si>
  <si>
    <t>Hep elektra d.o.o.</t>
  </si>
  <si>
    <t>Tommy d.o.o.</t>
  </si>
  <si>
    <t>3299, OSTALI NESPOMENUTI RASHODI POSLOVANJA</t>
  </si>
  <si>
    <t>62226620908</t>
  </si>
  <si>
    <t>00278260010</t>
  </si>
  <si>
    <t>43965974818</t>
  </si>
  <si>
    <t>3223, ENERGIJA</t>
  </si>
  <si>
    <t>3238, RAČUNALNE USLUGE</t>
  </si>
  <si>
    <t>70133616033</t>
  </si>
  <si>
    <t>81793146560</t>
  </si>
  <si>
    <t>87311810356</t>
  </si>
  <si>
    <t>12911 BOLOVANJE NA TERET HZZO-a</t>
  </si>
  <si>
    <t>3234, KOMUNALNE USLUGE</t>
  </si>
  <si>
    <t>Hvarski vodovod</t>
  </si>
  <si>
    <t>96577868636</t>
  </si>
  <si>
    <t>Financijska agencija</t>
  </si>
  <si>
    <t>85821130368</t>
  </si>
  <si>
    <t>Tramax d.o.o.</t>
  </si>
  <si>
    <t>21270210680</t>
  </si>
  <si>
    <t>Laurus obrt za proizvodnju</t>
  </si>
  <si>
    <t>27897052078</t>
  </si>
  <si>
    <t>Komunalno Hvar, d.o.o.</t>
  </si>
  <si>
    <t>857724396887</t>
  </si>
  <si>
    <t>In Rebus d.o.o.</t>
  </si>
  <si>
    <t>91591564577</t>
  </si>
  <si>
    <t>Leprinka d.o.o.</t>
  </si>
  <si>
    <t>27332507825</t>
  </si>
  <si>
    <t>Ičići</t>
  </si>
  <si>
    <t>Odvodnja Hvar d.o.o.</t>
  </si>
  <si>
    <t>80799090950</t>
  </si>
  <si>
    <t>Grad Hvar</t>
  </si>
  <si>
    <t>01250166084</t>
  </si>
  <si>
    <t>3295, PRISTOJBE I NAKNADE</t>
  </si>
  <si>
    <t>Jelkom d.o.o.</t>
  </si>
  <si>
    <t>92345732468</t>
  </si>
  <si>
    <t>Vrboska</t>
  </si>
  <si>
    <t>Ljiljan obrt za proizvodnju i usluge</t>
  </si>
  <si>
    <t>87343031521</t>
  </si>
  <si>
    <t>Croatia osiguranje d.d.</t>
  </si>
  <si>
    <t>26187994862</t>
  </si>
  <si>
    <t>3292, PREMIJE OSIGURANJA</t>
  </si>
  <si>
    <t>Liesna d.o.o.</t>
  </si>
  <si>
    <t>24194490705</t>
  </si>
  <si>
    <t>Studenac d.o.o.</t>
  </si>
  <si>
    <t>02023029348</t>
  </si>
  <si>
    <t>Omiš</t>
  </si>
  <si>
    <t>Varaždin</t>
  </si>
  <si>
    <t>Narodne novine</t>
  </si>
  <si>
    <t>64546066176</t>
  </si>
  <si>
    <t xml:space="preserve">Razdoblje: srpanj 2024. godine </t>
  </si>
  <si>
    <t>Nastavni zavod za javno zdravstvo</t>
  </si>
  <si>
    <t>54948902275</t>
  </si>
  <si>
    <t>3236, ZDRAVSTVENE USLUGE</t>
  </si>
  <si>
    <t>Hrvatska zajednica računovođa</t>
  </si>
  <si>
    <t>75508100288</t>
  </si>
  <si>
    <t>3213, SEMINARI, SAVJETOVANJA</t>
  </si>
  <si>
    <t>Mozaik knjiga d.o.o.</t>
  </si>
  <si>
    <t>57010186553</t>
  </si>
  <si>
    <t>3291, NAKNADE ZA RAD POVJERENSTVA</t>
  </si>
  <si>
    <t>Katarina Zrinki d.o.o.</t>
  </si>
  <si>
    <t>13653700851</t>
  </si>
  <si>
    <t>Adria screen d.o.o.</t>
  </si>
  <si>
    <t>65207309587</t>
  </si>
  <si>
    <t>Kaštel Stari</t>
  </si>
  <si>
    <t>Znamen d.o.o.</t>
  </si>
  <si>
    <t>46756708256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</si>
</sst>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"/>
  <sheetViews>
    <sheetView tabSelected="1" topLeftCell="A22" workbookViewId="0">
      <selection activeCell="F40" sqref="F40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9"/>
      <c r="C1" s="29"/>
      <c r="D1" s="29"/>
      <c r="E1" s="29"/>
      <c r="F1" s="29"/>
      <c r="G1" s="29"/>
      <c r="H1" s="1"/>
    </row>
    <row r="2" spans="2:8" ht="18" customHeight="1" x14ac:dyDescent="0.25">
      <c r="B2" s="32" t="s">
        <v>16</v>
      </c>
      <c r="C2" s="32"/>
      <c r="D2" s="32"/>
      <c r="E2" s="32"/>
      <c r="F2" s="32"/>
      <c r="G2" s="32"/>
      <c r="H2" s="2"/>
    </row>
    <row r="3" spans="2:8" ht="34.9" customHeight="1" x14ac:dyDescent="0.25">
      <c r="B3" s="30"/>
      <c r="C3" s="35" t="s">
        <v>22</v>
      </c>
      <c r="D3" s="35"/>
      <c r="E3" s="35"/>
      <c r="F3" s="30"/>
      <c r="G3" s="30"/>
      <c r="H3" s="1"/>
    </row>
    <row r="4" spans="2:8" x14ac:dyDescent="0.25">
      <c r="B4" s="33" t="s">
        <v>88</v>
      </c>
      <c r="C4" s="34"/>
      <c r="D4" s="34"/>
      <c r="E4" s="34"/>
      <c r="F4" s="34"/>
      <c r="G4" s="34"/>
    </row>
    <row r="5" spans="2:8" ht="18" x14ac:dyDescent="0.25">
      <c r="B5" s="31" t="s">
        <v>3</v>
      </c>
      <c r="C5" s="30"/>
      <c r="D5" s="30"/>
      <c r="E5" s="30"/>
      <c r="F5" s="30"/>
      <c r="G5" s="30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24</v>
      </c>
      <c r="C8" s="17" t="s">
        <v>25</v>
      </c>
      <c r="D8" s="16" t="s">
        <v>26</v>
      </c>
      <c r="E8" s="16">
        <f>197.58+7.3+31.08</f>
        <v>235.96000000000004</v>
      </c>
      <c r="F8" s="15" t="s">
        <v>27</v>
      </c>
      <c r="G8" s="12" t="s">
        <v>13</v>
      </c>
    </row>
    <row r="9" spans="2:8" ht="28.15" customHeight="1" x14ac:dyDescent="0.25">
      <c r="B9" s="11" t="s">
        <v>60</v>
      </c>
      <c r="C9" s="17" t="s">
        <v>61</v>
      </c>
      <c r="D9" s="16" t="s">
        <v>37</v>
      </c>
      <c r="E9" s="16">
        <f>12+12+120.14</f>
        <v>144.13999999999999</v>
      </c>
      <c r="F9" s="15" t="s">
        <v>27</v>
      </c>
      <c r="G9" s="13" t="s">
        <v>51</v>
      </c>
    </row>
    <row r="10" spans="2:8" ht="28.15" customHeight="1" x14ac:dyDescent="0.25">
      <c r="B10" s="11" t="s">
        <v>80</v>
      </c>
      <c r="C10" s="17" t="s">
        <v>81</v>
      </c>
      <c r="D10" s="16" t="s">
        <v>37</v>
      </c>
      <c r="E10" s="16">
        <v>9.5</v>
      </c>
      <c r="F10" s="15" t="s">
        <v>27</v>
      </c>
      <c r="G10" s="13" t="s">
        <v>41</v>
      </c>
    </row>
    <row r="11" spans="2:8" ht="28.15" customHeight="1" x14ac:dyDescent="0.25">
      <c r="B11" s="11" t="s">
        <v>77</v>
      </c>
      <c r="C11" s="17" t="s">
        <v>78</v>
      </c>
      <c r="D11" s="16" t="s">
        <v>29</v>
      </c>
      <c r="E11" s="16">
        <f>106.76+106.76</f>
        <v>213.52</v>
      </c>
      <c r="F11" s="15" t="s">
        <v>27</v>
      </c>
      <c r="G11" s="13" t="s">
        <v>79</v>
      </c>
    </row>
    <row r="12" spans="2:8" ht="28.15" customHeight="1" x14ac:dyDescent="0.25">
      <c r="B12" s="11" t="s">
        <v>39</v>
      </c>
      <c r="C12" s="17" t="s">
        <v>44</v>
      </c>
      <c r="D12" s="16" t="s">
        <v>29</v>
      </c>
      <c r="E12" s="16">
        <f>5.73+425.69+207.42</f>
        <v>638.84</v>
      </c>
      <c r="F12" s="15" t="s">
        <v>27</v>
      </c>
      <c r="G12" s="13" t="s">
        <v>45</v>
      </c>
    </row>
    <row r="13" spans="2:8" ht="28.15" customHeight="1" x14ac:dyDescent="0.25">
      <c r="B13" s="11" t="s">
        <v>52</v>
      </c>
      <c r="C13" s="17" t="s">
        <v>53</v>
      </c>
      <c r="D13" s="16" t="s">
        <v>34</v>
      </c>
      <c r="E13" s="16">
        <f>77.76+118.84</f>
        <v>196.60000000000002</v>
      </c>
      <c r="F13" s="15" t="s">
        <v>27</v>
      </c>
      <c r="G13" s="13" t="s">
        <v>51</v>
      </c>
    </row>
    <row r="14" spans="2:8" ht="28.15" customHeight="1" x14ac:dyDescent="0.25">
      <c r="B14" s="11" t="s">
        <v>58</v>
      </c>
      <c r="C14" s="17" t="s">
        <v>59</v>
      </c>
      <c r="D14" s="16" t="s">
        <v>34</v>
      </c>
      <c r="E14" s="16">
        <v>29.3</v>
      </c>
      <c r="F14" s="15" t="s">
        <v>27</v>
      </c>
      <c r="G14" s="13" t="s">
        <v>11</v>
      </c>
    </row>
    <row r="15" spans="2:8" ht="28.15" customHeight="1" x14ac:dyDescent="0.25">
      <c r="B15" s="11" t="s">
        <v>54</v>
      </c>
      <c r="C15" s="17" t="s">
        <v>55</v>
      </c>
      <c r="D15" s="16" t="s">
        <v>29</v>
      </c>
      <c r="E15" s="16">
        <v>8.3000000000000007</v>
      </c>
      <c r="F15" s="15" t="s">
        <v>27</v>
      </c>
      <c r="G15" s="13" t="s">
        <v>41</v>
      </c>
    </row>
    <row r="16" spans="2:8" ht="28.15" customHeight="1" x14ac:dyDescent="0.25">
      <c r="B16" s="11" t="s">
        <v>54</v>
      </c>
      <c r="C16" s="17" t="s">
        <v>55</v>
      </c>
      <c r="D16" s="16" t="s">
        <v>29</v>
      </c>
      <c r="E16" s="16">
        <f>1.66</f>
        <v>1.66</v>
      </c>
      <c r="F16" s="15" t="s">
        <v>27</v>
      </c>
      <c r="G16" s="13" t="s">
        <v>46</v>
      </c>
    </row>
    <row r="17" spans="2:7" ht="28.15" customHeight="1" x14ac:dyDescent="0.25">
      <c r="B17" s="11" t="s">
        <v>35</v>
      </c>
      <c r="C17" s="17" t="s">
        <v>49</v>
      </c>
      <c r="D17" s="16" t="s">
        <v>36</v>
      </c>
      <c r="E17" s="16">
        <f>10.58</f>
        <v>10.58</v>
      </c>
      <c r="F17" s="15" t="s">
        <v>27</v>
      </c>
      <c r="G17" s="13" t="s">
        <v>12</v>
      </c>
    </row>
    <row r="18" spans="2:7" ht="28.15" customHeight="1" x14ac:dyDescent="0.25">
      <c r="B18" s="11" t="s">
        <v>62</v>
      </c>
      <c r="C18" s="17" t="s">
        <v>63</v>
      </c>
      <c r="D18" s="16" t="s">
        <v>29</v>
      </c>
      <c r="E18" s="16">
        <f>130.65</f>
        <v>130.65</v>
      </c>
      <c r="F18" s="15" t="s">
        <v>27</v>
      </c>
      <c r="G18" s="13" t="s">
        <v>46</v>
      </c>
    </row>
    <row r="19" spans="2:7" ht="28.15" customHeight="1" x14ac:dyDescent="0.25">
      <c r="B19" s="11" t="s">
        <v>31</v>
      </c>
      <c r="C19" s="17" t="s">
        <v>48</v>
      </c>
      <c r="D19" s="16" t="s">
        <v>29</v>
      </c>
      <c r="E19" s="16">
        <f>260.51</f>
        <v>260.51</v>
      </c>
      <c r="F19" s="15" t="s">
        <v>27</v>
      </c>
      <c r="G19" s="13" t="s">
        <v>12</v>
      </c>
    </row>
    <row r="20" spans="2:7" ht="28.15" customHeight="1" x14ac:dyDescent="0.25">
      <c r="B20" s="11" t="s">
        <v>32</v>
      </c>
      <c r="C20" s="17" t="s">
        <v>47</v>
      </c>
      <c r="D20" s="16" t="s">
        <v>29</v>
      </c>
      <c r="E20" s="16">
        <f>149.31</f>
        <v>149.31</v>
      </c>
      <c r="F20" s="15" t="s">
        <v>27</v>
      </c>
      <c r="G20" s="13" t="s">
        <v>12</v>
      </c>
    </row>
    <row r="21" spans="2:7" ht="28.15" customHeight="1" x14ac:dyDescent="0.25">
      <c r="B21" s="11" t="s">
        <v>89</v>
      </c>
      <c r="C21" s="17" t="s">
        <v>90</v>
      </c>
      <c r="D21" s="16" t="s">
        <v>26</v>
      </c>
      <c r="E21" s="16">
        <v>43.8</v>
      </c>
      <c r="F21" s="15" t="s">
        <v>27</v>
      </c>
      <c r="G21" s="13" t="s">
        <v>91</v>
      </c>
    </row>
    <row r="22" spans="2:7" ht="28.15" customHeight="1" x14ac:dyDescent="0.25">
      <c r="B22" s="11" t="s">
        <v>33</v>
      </c>
      <c r="C22" s="17" t="s">
        <v>42</v>
      </c>
      <c r="D22" s="16" t="s">
        <v>29</v>
      </c>
      <c r="E22" s="16">
        <f>27.4+13.87+10.19+15.16+17.76+87.75+21.44</f>
        <v>193.57</v>
      </c>
      <c r="F22" s="15" t="s">
        <v>27</v>
      </c>
      <c r="G22" s="13" t="s">
        <v>11</v>
      </c>
    </row>
    <row r="23" spans="2:7" ht="28.15" customHeight="1" x14ac:dyDescent="0.25">
      <c r="B23" s="11" t="s">
        <v>56</v>
      </c>
      <c r="C23" s="17" t="s">
        <v>57</v>
      </c>
      <c r="D23" s="16" t="s">
        <v>26</v>
      </c>
      <c r="E23" s="16">
        <f>195+268.2</f>
        <v>463.2</v>
      </c>
      <c r="F23" s="15" t="s">
        <v>27</v>
      </c>
      <c r="G23" s="13" t="s">
        <v>11</v>
      </c>
    </row>
    <row r="24" spans="2:7" ht="28.15" customHeight="1" x14ac:dyDescent="0.25">
      <c r="B24" s="11" t="s">
        <v>72</v>
      </c>
      <c r="C24" s="17" t="s">
        <v>73</v>
      </c>
      <c r="D24" s="16" t="s">
        <v>74</v>
      </c>
      <c r="E24" s="16">
        <v>22.5</v>
      </c>
      <c r="F24" s="15" t="s">
        <v>27</v>
      </c>
      <c r="G24" s="13" t="s">
        <v>51</v>
      </c>
    </row>
    <row r="25" spans="2:7" ht="28.15" customHeight="1" x14ac:dyDescent="0.25">
      <c r="B25" s="11" t="s">
        <v>75</v>
      </c>
      <c r="C25" s="17" t="s">
        <v>76</v>
      </c>
      <c r="D25" s="16" t="s">
        <v>38</v>
      </c>
      <c r="E25" s="16">
        <v>70</v>
      </c>
      <c r="F25" s="15" t="s">
        <v>27</v>
      </c>
      <c r="G25" s="13" t="s">
        <v>41</v>
      </c>
    </row>
    <row r="26" spans="2:7" ht="28.15" customHeight="1" x14ac:dyDescent="0.25">
      <c r="B26" s="11" t="s">
        <v>40</v>
      </c>
      <c r="C26" s="17" t="s">
        <v>43</v>
      </c>
      <c r="D26" s="16" t="s">
        <v>26</v>
      </c>
      <c r="E26" s="16">
        <f>25.03+10.88+3.68+14.32+6.51+58.91+11.47</f>
        <v>130.80000000000001</v>
      </c>
      <c r="F26" s="15" t="s">
        <v>27</v>
      </c>
      <c r="G26" s="13" t="s">
        <v>11</v>
      </c>
    </row>
    <row r="27" spans="2:7" ht="28.15" customHeight="1" x14ac:dyDescent="0.25">
      <c r="B27" s="11" t="s">
        <v>92</v>
      </c>
      <c r="C27" s="17" t="s">
        <v>93</v>
      </c>
      <c r="D27" s="16" t="s">
        <v>29</v>
      </c>
      <c r="E27" s="16">
        <v>95</v>
      </c>
      <c r="F27" s="15" t="s">
        <v>27</v>
      </c>
      <c r="G27" s="13" t="s">
        <v>94</v>
      </c>
    </row>
    <row r="28" spans="2:7" ht="28.15" customHeight="1" x14ac:dyDescent="0.25">
      <c r="B28" s="11" t="s">
        <v>95</v>
      </c>
      <c r="C28" s="17" t="s">
        <v>96</v>
      </c>
      <c r="D28" s="16" t="s">
        <v>29</v>
      </c>
      <c r="E28" s="16">
        <v>34.9</v>
      </c>
      <c r="F28" s="15" t="s">
        <v>27</v>
      </c>
      <c r="G28" s="13" t="s">
        <v>11</v>
      </c>
    </row>
    <row r="29" spans="2:7" ht="28.15" customHeight="1" x14ac:dyDescent="0.25">
      <c r="B29" s="11" t="s">
        <v>64</v>
      </c>
      <c r="C29" s="17" t="s">
        <v>65</v>
      </c>
      <c r="D29" s="16" t="s">
        <v>66</v>
      </c>
      <c r="E29" s="16">
        <f>33.75+66.25</f>
        <v>100</v>
      </c>
      <c r="F29" s="15" t="s">
        <v>27</v>
      </c>
      <c r="G29" s="13" t="s">
        <v>46</v>
      </c>
    </row>
    <row r="30" spans="2:7" ht="28.15" customHeight="1" x14ac:dyDescent="0.25">
      <c r="B30" s="11" t="s">
        <v>67</v>
      </c>
      <c r="C30" s="17" t="s">
        <v>68</v>
      </c>
      <c r="D30" s="16" t="s">
        <v>37</v>
      </c>
      <c r="E30" s="16">
        <f>1.5+24.23</f>
        <v>25.73</v>
      </c>
      <c r="F30" s="15" t="s">
        <v>27</v>
      </c>
      <c r="G30" s="13" t="s">
        <v>51</v>
      </c>
    </row>
    <row r="31" spans="2:7" ht="28.15" customHeight="1" x14ac:dyDescent="0.25">
      <c r="B31" s="11" t="s">
        <v>98</v>
      </c>
      <c r="C31" s="17" t="s">
        <v>99</v>
      </c>
      <c r="D31" s="16" t="s">
        <v>85</v>
      </c>
      <c r="E31" s="16">
        <v>139.81</v>
      </c>
      <c r="F31" s="15" t="s">
        <v>27</v>
      </c>
      <c r="G31" s="13" t="s">
        <v>11</v>
      </c>
    </row>
    <row r="32" spans="2:7" ht="28.15" customHeight="1" x14ac:dyDescent="0.25">
      <c r="B32" s="11" t="s">
        <v>86</v>
      </c>
      <c r="C32" s="17" t="s">
        <v>87</v>
      </c>
      <c r="D32" s="16" t="s">
        <v>29</v>
      </c>
      <c r="E32" s="16">
        <v>116.38</v>
      </c>
      <c r="F32" s="15" t="s">
        <v>27</v>
      </c>
      <c r="G32" s="13" t="s">
        <v>11</v>
      </c>
    </row>
    <row r="33" spans="2:8" ht="28.15" customHeight="1" x14ac:dyDescent="0.25">
      <c r="B33" s="11" t="s">
        <v>100</v>
      </c>
      <c r="C33" s="17" t="s">
        <v>101</v>
      </c>
      <c r="D33" s="16" t="s">
        <v>102</v>
      </c>
      <c r="E33" s="16">
        <v>135</v>
      </c>
      <c r="F33" s="15" t="s">
        <v>27</v>
      </c>
      <c r="G33" s="13" t="s">
        <v>11</v>
      </c>
    </row>
    <row r="34" spans="2:8" ht="28.15" customHeight="1" x14ac:dyDescent="0.25">
      <c r="B34" s="11" t="s">
        <v>69</v>
      </c>
      <c r="C34" s="17" t="s">
        <v>70</v>
      </c>
      <c r="D34" s="16" t="s">
        <v>37</v>
      </c>
      <c r="E34" s="16">
        <v>129.21</v>
      </c>
      <c r="F34" s="15" t="s">
        <v>27</v>
      </c>
      <c r="G34" s="13" t="s">
        <v>51</v>
      </c>
    </row>
    <row r="35" spans="2:8" ht="28.15" customHeight="1" x14ac:dyDescent="0.25">
      <c r="B35" s="11" t="s">
        <v>103</v>
      </c>
      <c r="C35" s="17" t="s">
        <v>104</v>
      </c>
      <c r="D35" s="16" t="s">
        <v>29</v>
      </c>
      <c r="E35" s="16">
        <v>94.5</v>
      </c>
      <c r="F35" s="15" t="s">
        <v>27</v>
      </c>
      <c r="G35" s="13" t="s">
        <v>11</v>
      </c>
    </row>
    <row r="36" spans="2:8" ht="28.15" customHeight="1" x14ac:dyDescent="0.25">
      <c r="B36" s="11" t="s">
        <v>82</v>
      </c>
      <c r="C36" s="17" t="s">
        <v>83</v>
      </c>
      <c r="D36" s="16" t="s">
        <v>84</v>
      </c>
      <c r="E36" s="16">
        <v>10.029999999999999</v>
      </c>
      <c r="F36" s="15" t="s">
        <v>27</v>
      </c>
      <c r="G36" s="13" t="s">
        <v>11</v>
      </c>
    </row>
    <row r="37" spans="2:8" s="28" customFormat="1" ht="38.25" customHeight="1" x14ac:dyDescent="0.25">
      <c r="B37" s="23" t="s">
        <v>23</v>
      </c>
      <c r="C37" s="24"/>
      <c r="D37" s="25"/>
      <c r="E37" s="25">
        <f>SUM(E8:E36)</f>
        <v>3833.3000000000006</v>
      </c>
      <c r="F37" s="26"/>
      <c r="G37" s="27"/>
      <c r="H37" s="2"/>
    </row>
    <row r="38" spans="2:8" x14ac:dyDescent="0.25">
      <c r="B38" s="6"/>
      <c r="C38" s="7"/>
      <c r="D38" s="7"/>
      <c r="E38" s="7" t="s">
        <v>14</v>
      </c>
      <c r="F38" s="7"/>
      <c r="G38" s="10"/>
    </row>
    <row r="40" spans="2:8" x14ac:dyDescent="0.25">
      <c r="B40" t="s">
        <v>8</v>
      </c>
    </row>
    <row r="41" spans="2:8" x14ac:dyDescent="0.25">
      <c r="B41" t="s">
        <v>15</v>
      </c>
    </row>
    <row r="42" spans="2:8" x14ac:dyDescent="0.25">
      <c r="B42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topLeftCell="A7" workbookViewId="0">
      <selection activeCell="D19" sqref="D19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9"/>
      <c r="C1" s="29"/>
      <c r="D1" s="29"/>
      <c r="E1" s="1"/>
    </row>
    <row r="2" spans="2:8" ht="18" customHeight="1" x14ac:dyDescent="0.25">
      <c r="B2" s="32" t="s">
        <v>16</v>
      </c>
      <c r="C2" s="32"/>
      <c r="D2" s="32"/>
      <c r="E2" s="2"/>
    </row>
    <row r="3" spans="2:8" x14ac:dyDescent="0.25">
      <c r="B3" s="35" t="s">
        <v>22</v>
      </c>
      <c r="C3" s="35"/>
      <c r="D3" s="35"/>
      <c r="E3" s="1"/>
    </row>
    <row r="4" spans="2:8" x14ac:dyDescent="0.25">
      <c r="B4" s="33" t="s">
        <v>88</v>
      </c>
      <c r="C4" s="34"/>
      <c r="D4" s="34"/>
    </row>
    <row r="5" spans="2:8" ht="18" x14ac:dyDescent="0.25">
      <c r="B5" s="31" t="s">
        <v>5</v>
      </c>
      <c r="C5" s="30"/>
      <c r="D5" s="30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28</v>
      </c>
      <c r="C8" s="8">
        <f>170.88</f>
        <v>170.88</v>
      </c>
      <c r="D8" s="20" t="s">
        <v>19</v>
      </c>
      <c r="H8" s="14"/>
    </row>
    <row r="9" spans="2:8" ht="30" customHeight="1" x14ac:dyDescent="0.25">
      <c r="B9" s="9" t="s">
        <v>28</v>
      </c>
      <c r="C9" s="8">
        <f>28.2</f>
        <v>28.2</v>
      </c>
      <c r="D9" s="20" t="s">
        <v>20</v>
      </c>
      <c r="H9" s="14"/>
    </row>
    <row r="10" spans="2:8" ht="30" customHeight="1" x14ac:dyDescent="0.25">
      <c r="B10" s="9" t="s">
        <v>28</v>
      </c>
      <c r="C10" s="8">
        <v>4220.01</v>
      </c>
      <c r="D10" s="20" t="s">
        <v>21</v>
      </c>
      <c r="H10" s="14"/>
    </row>
    <row r="11" spans="2:8" ht="30" customHeight="1" x14ac:dyDescent="0.25">
      <c r="B11" s="9" t="s">
        <v>18</v>
      </c>
      <c r="C11" s="8">
        <v>145024.69</v>
      </c>
      <c r="D11" s="18" t="s">
        <v>19</v>
      </c>
      <c r="H11" s="14"/>
    </row>
    <row r="12" spans="2:8" ht="30" customHeight="1" x14ac:dyDescent="0.25">
      <c r="B12" s="9" t="s">
        <v>18</v>
      </c>
      <c r="C12" s="8">
        <v>24092.25</v>
      </c>
      <c r="D12" s="19" t="s">
        <v>20</v>
      </c>
      <c r="H12" s="14"/>
    </row>
    <row r="13" spans="2:8" ht="30" customHeight="1" x14ac:dyDescent="0.25">
      <c r="B13" s="9" t="s">
        <v>18</v>
      </c>
      <c r="C13" s="8">
        <v>988.82</v>
      </c>
      <c r="D13" s="19" t="s">
        <v>50</v>
      </c>
      <c r="H13" s="14"/>
    </row>
    <row r="14" spans="2:8" ht="30" customHeight="1" x14ac:dyDescent="0.25">
      <c r="B14" s="9" t="s">
        <v>18</v>
      </c>
      <c r="C14" s="8">
        <f>336+336</f>
        <v>672</v>
      </c>
      <c r="D14" s="19" t="s">
        <v>71</v>
      </c>
      <c r="H14" s="14"/>
    </row>
    <row r="15" spans="2:8" ht="30" customHeight="1" x14ac:dyDescent="0.25">
      <c r="B15" s="9" t="s">
        <v>28</v>
      </c>
      <c r="C15" s="8">
        <f>193.4+25.38</f>
        <v>218.78</v>
      </c>
      <c r="D15" s="19" t="s">
        <v>30</v>
      </c>
      <c r="H15" s="14"/>
    </row>
    <row r="16" spans="2:8" ht="30" customHeight="1" x14ac:dyDescent="0.25">
      <c r="B16" s="9" t="s">
        <v>28</v>
      </c>
      <c r="C16" s="8">
        <v>50</v>
      </c>
      <c r="D16" s="19" t="s">
        <v>97</v>
      </c>
      <c r="H16" s="14"/>
    </row>
    <row r="17" spans="2:8" ht="30" customHeight="1" x14ac:dyDescent="0.25">
      <c r="B17" s="9" t="s">
        <v>23</v>
      </c>
      <c r="C17" s="21">
        <f>SUM(C8:C16)</f>
        <v>175465.63</v>
      </c>
      <c r="D17" s="19"/>
      <c r="H17" s="14"/>
    </row>
    <row r="18" spans="2:8" x14ac:dyDescent="0.25">
      <c r="B18" s="22"/>
      <c r="C18" s="22"/>
      <c r="D18" s="22"/>
    </row>
    <row r="19" spans="2:8" x14ac:dyDescent="0.25">
      <c r="B19" t="s">
        <v>8</v>
      </c>
    </row>
    <row r="20" spans="2:8" x14ac:dyDescent="0.25">
      <c r="B20" t="s">
        <v>15</v>
      </c>
    </row>
    <row r="21" spans="2:8" x14ac:dyDescent="0.25">
      <c r="B21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2024-06-17T15:14:44Z</cp:lastPrinted>
  <dcterms:created xsi:type="dcterms:W3CDTF">2022-08-12T12:51:27Z</dcterms:created>
  <dcterms:modified xsi:type="dcterms:W3CDTF">2024-08-06T09:36:28Z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