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2025\4-2025\"/>
    </mc:Choice>
  </mc:AlternateContent>
  <bookViews>
    <workbookView xWindow="0" yWindow="0" windowWidth="28800" windowHeight="12135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0" l="1"/>
  <c r="E45" i="10" s="1"/>
  <c r="E43" i="10"/>
  <c r="E44" i="10"/>
  <c r="C9" i="7"/>
  <c r="C16" i="7" s="1"/>
  <c r="C10" i="7"/>
  <c r="C14" i="7"/>
  <c r="E25" i="10"/>
  <c r="E17" i="10"/>
  <c r="C12" i="7"/>
  <c r="E8" i="10"/>
  <c r="E15" i="10"/>
  <c r="E32" i="10"/>
  <c r="E14" i="10"/>
  <c r="E26" i="10"/>
  <c r="E16" i="10"/>
  <c r="E22" i="10"/>
  <c r="E31" i="10"/>
  <c r="E13" i="10"/>
  <c r="C15" i="7"/>
  <c r="E19" i="10"/>
</calcChain>
</file>

<file path=xl/sharedStrings.xml><?xml version="1.0" encoding="utf-8"?>
<sst xmlns="http://schemas.openxmlformats.org/spreadsheetml/2006/main" count="225" uniqueCount="123">
  <si>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</si>
  <si>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</si>
  <si>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</si>
  <si>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</si>
  <si>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</si>
  <si>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</si>
  <si>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</si>
  <si>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</si>
  <si>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</si>
  <si>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</si>
  <si>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</si>
  <si>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</si>
  <si>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</si>
  <si>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</si>
  <si>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</si>
  <si>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</si>
  <si>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</si>
  <si>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</si>
  <si>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</si>
  <si>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</si>
  <si>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</si>
  <si>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</si>
  <si>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</si>
  <si>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</si>
  <si>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</si>
  <si>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</si>
  <si>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</si>
  <si>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Zagreb</t>
  </si>
  <si>
    <t>3211, SLUŽBENA PUTOVANJA</t>
  </si>
  <si>
    <t>Hrvatski telekom d.d.</t>
  </si>
  <si>
    <t>Hvar</t>
  </si>
  <si>
    <t>81793146560</t>
  </si>
  <si>
    <t>3295, PRISTOJBE I NAKNADE</t>
  </si>
  <si>
    <t>SDŽ- DECENTRALIZACIJA</t>
  </si>
  <si>
    <t>3212, NAKNADE ZA PRIJEVOZ</t>
  </si>
  <si>
    <t>3223, ENERGIJA</t>
  </si>
  <si>
    <t>Konzum plus d.d.</t>
  </si>
  <si>
    <t>62226620908</t>
  </si>
  <si>
    <t>Jelkom d.o.o.</t>
  </si>
  <si>
    <t>92345732468</t>
  </si>
  <si>
    <t>Vrboska</t>
  </si>
  <si>
    <t>3234, KOMUNALNE USLUGE</t>
  </si>
  <si>
    <t>Tommy d.o.o.</t>
  </si>
  <si>
    <t>00278260010</t>
  </si>
  <si>
    <t>Financijska agencija</t>
  </si>
  <si>
    <t>85821130368</t>
  </si>
  <si>
    <t>3238, RAČUNALNE USLUGE</t>
  </si>
  <si>
    <t>Komunalno Hvar d.o.o.</t>
  </si>
  <si>
    <t>85724396887</t>
  </si>
  <si>
    <t>Hvarski vodovod</t>
  </si>
  <si>
    <t>96577868636</t>
  </si>
  <si>
    <t>Jelsa</t>
  </si>
  <si>
    <t>Hep elektra d.o.o.</t>
  </si>
  <si>
    <t>43965974818</t>
  </si>
  <si>
    <t>3299, OSTALI NESPOMENUTI RASHODI</t>
  </si>
  <si>
    <t>Tramax d.o.o.</t>
  </si>
  <si>
    <t>21270210680</t>
  </si>
  <si>
    <t>In rebus d.o.o.</t>
  </si>
  <si>
    <t>91591564577</t>
  </si>
  <si>
    <t>Odvodnja Hvar d.o.o.</t>
  </si>
  <si>
    <t>80799090950</t>
  </si>
  <si>
    <t>Telemach Hrvatska d.o.o.</t>
  </si>
  <si>
    <t>70133616033</t>
  </si>
  <si>
    <t>Hrvatska pošta</t>
  </si>
  <si>
    <t>87311810356</t>
  </si>
  <si>
    <t>Velika Gorica</t>
  </si>
  <si>
    <t>Jastrebarsko</t>
  </si>
  <si>
    <t>Bepo trade d.o.o.</t>
  </si>
  <si>
    <t>07715269404</t>
  </si>
  <si>
    <t>Leprinka d.o.o.</t>
  </si>
  <si>
    <t>27332507825</t>
  </si>
  <si>
    <t>Ičići</t>
  </si>
  <si>
    <t>Grad Hvar</t>
  </si>
  <si>
    <t>3121, OSTALI RASHODI ZA ZAPOSLENE</t>
  </si>
  <si>
    <t>DONACIJE</t>
  </si>
  <si>
    <t>01250166084</t>
  </si>
  <si>
    <t xml:space="preserve">Razdoblje: travanj 2025. godine </t>
  </si>
  <si>
    <t>Državni proračun</t>
  </si>
  <si>
    <t>Savez energetirača Hrvatske</t>
  </si>
  <si>
    <t>56822948795</t>
  </si>
  <si>
    <t>Udruga hrvatskih srednjoškolskih ravnatelja</t>
  </si>
  <si>
    <t>75780877581</t>
  </si>
  <si>
    <t>3294, ČLANARINE</t>
  </si>
  <si>
    <t>Udruga ŠKMER</t>
  </si>
  <si>
    <t>33038584297</t>
  </si>
  <si>
    <t>Društvo energetirača Split</t>
  </si>
  <si>
    <t>66345182652</t>
  </si>
  <si>
    <t>3237, INTELEKTUALNE I OSOBNE USLUGE</t>
  </si>
  <si>
    <t>Dubrovnik sun</t>
  </si>
  <si>
    <t>60174672203</t>
  </si>
  <si>
    <t>Dubrovnik</t>
  </si>
  <si>
    <t>Hagleitner Hygiene Hrvatska d.o.o.</t>
  </si>
  <si>
    <t>74412164591</t>
  </si>
  <si>
    <t>Ljekarna SDŽ</t>
  </si>
  <si>
    <t>71474870971</t>
  </si>
  <si>
    <t>Mont trade d.o.o.</t>
  </si>
  <si>
    <t>23360971149</t>
  </si>
  <si>
    <t>Poslovna literatura</t>
  </si>
  <si>
    <t>61452840082</t>
  </si>
  <si>
    <t>Poslovni edukator za savjetovanje</t>
  </si>
  <si>
    <t>45065170578</t>
  </si>
  <si>
    <t>Kaštel Sućurac</t>
  </si>
  <si>
    <t>Zajednica ugostiteljsko turističkih škola</t>
  </si>
  <si>
    <t>96751705857</t>
  </si>
  <si>
    <t>Opatija</t>
  </si>
  <si>
    <t>Laurus obrt za proizvodnju</t>
  </si>
  <si>
    <t>27897052078</t>
  </si>
  <si>
    <t>Alca Zagreb d.o.o.</t>
  </si>
  <si>
    <t>58353015102</t>
  </si>
  <si>
    <t>Armadura d.o.o.</t>
  </si>
  <si>
    <t>09461343189</t>
  </si>
  <si>
    <t>3224, MATERIJAL I DIJELOVI ZA ODRŽAVANJE</t>
  </si>
  <si>
    <t>Infokom d.o.o.</t>
  </si>
  <si>
    <t>95530746475</t>
  </si>
  <si>
    <t>O.M Suport</t>
  </si>
  <si>
    <t>23071028130</t>
  </si>
  <si>
    <t>Korčula promet</t>
  </si>
  <si>
    <t>57933695992</t>
  </si>
  <si>
    <t>Žrnovo</t>
  </si>
  <si>
    <t>3213, STRUČNO USAVRŠAVANJE</t>
  </si>
  <si>
    <t>Noisia d.o.o.</t>
  </si>
  <si>
    <t>29516855629</t>
  </si>
  <si>
    <t>Gornji Laduč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</si>
</sst>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topLeftCell="A4" workbookViewId="0">
      <selection activeCell="E45" sqref="E45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28"/>
      <c r="C1" s="28"/>
      <c r="D1" s="28"/>
      <c r="E1" s="28"/>
      <c r="F1" s="28"/>
      <c r="G1" s="28"/>
      <c r="H1" s="1"/>
    </row>
    <row r="2" spans="2:8" ht="18" customHeight="1" x14ac:dyDescent="0.25">
      <c r="B2" s="31" t="s">
        <v>16</v>
      </c>
      <c r="C2" s="31"/>
      <c r="D2" s="31"/>
      <c r="E2" s="31"/>
      <c r="F2" s="31"/>
      <c r="G2" s="31"/>
      <c r="H2" s="2"/>
    </row>
    <row r="3" spans="2:8" ht="34.9" customHeight="1" x14ac:dyDescent="0.25">
      <c r="B3" s="29"/>
      <c r="C3" s="34" t="s">
        <v>21</v>
      </c>
      <c r="D3" s="34"/>
      <c r="E3" s="34"/>
      <c r="F3" s="29"/>
      <c r="G3" s="29"/>
      <c r="H3" s="1"/>
    </row>
    <row r="4" spans="2:8" x14ac:dyDescent="0.25">
      <c r="B4" s="32" t="s">
        <v>76</v>
      </c>
      <c r="C4" s="33"/>
      <c r="D4" s="33"/>
      <c r="E4" s="33"/>
      <c r="F4" s="33"/>
      <c r="G4" s="33"/>
    </row>
    <row r="5" spans="2:8" ht="18" x14ac:dyDescent="0.25">
      <c r="B5" s="30" t="s">
        <v>3</v>
      </c>
      <c r="C5" s="29"/>
      <c r="D5" s="29"/>
      <c r="E5" s="29"/>
      <c r="F5" s="29"/>
      <c r="G5" s="29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23</v>
      </c>
      <c r="C8" s="17" t="s">
        <v>24</v>
      </c>
      <c r="D8" s="16" t="s">
        <v>25</v>
      </c>
      <c r="E8" s="16">
        <f>3.11+1.18+9.06+0.01+132.59+1.76</f>
        <v>147.71</v>
      </c>
      <c r="F8" s="15" t="s">
        <v>26</v>
      </c>
      <c r="G8" s="12" t="s">
        <v>13</v>
      </c>
    </row>
    <row r="9" spans="2:8" ht="30" customHeight="1" x14ac:dyDescent="0.25">
      <c r="B9" s="11" t="s">
        <v>77</v>
      </c>
      <c r="C9" s="17"/>
      <c r="D9" s="16"/>
      <c r="E9" s="16">
        <v>47</v>
      </c>
      <c r="F9" s="15" t="s">
        <v>26</v>
      </c>
      <c r="G9" s="12" t="s">
        <v>32</v>
      </c>
    </row>
    <row r="10" spans="2:8" ht="30" customHeight="1" x14ac:dyDescent="0.25">
      <c r="B10" s="11" t="s">
        <v>78</v>
      </c>
      <c r="C10" s="17" t="s">
        <v>79</v>
      </c>
      <c r="D10" s="16" t="s">
        <v>27</v>
      </c>
      <c r="E10" s="16">
        <v>53.75</v>
      </c>
      <c r="F10" s="15" t="s">
        <v>26</v>
      </c>
      <c r="G10" s="12" t="s">
        <v>32</v>
      </c>
    </row>
    <row r="11" spans="2:8" ht="28.15" customHeight="1" x14ac:dyDescent="0.25">
      <c r="B11" s="11" t="s">
        <v>88</v>
      </c>
      <c r="C11" s="17" t="s">
        <v>89</v>
      </c>
      <c r="D11" s="16" t="s">
        <v>90</v>
      </c>
      <c r="E11" s="16">
        <v>153.6</v>
      </c>
      <c r="F11" s="15" t="s">
        <v>26</v>
      </c>
      <c r="G11" s="13" t="s">
        <v>28</v>
      </c>
    </row>
    <row r="12" spans="2:8" ht="28.15" customHeight="1" x14ac:dyDescent="0.25">
      <c r="B12" s="11" t="s">
        <v>44</v>
      </c>
      <c r="C12" s="17" t="s">
        <v>45</v>
      </c>
      <c r="D12" s="16" t="s">
        <v>27</v>
      </c>
      <c r="E12" s="16">
        <v>1.66</v>
      </c>
      <c r="F12" s="15" t="s">
        <v>26</v>
      </c>
      <c r="G12" s="13" t="s">
        <v>46</v>
      </c>
    </row>
    <row r="13" spans="2:8" ht="28.15" customHeight="1" x14ac:dyDescent="0.25">
      <c r="B13" s="11" t="s">
        <v>44</v>
      </c>
      <c r="C13" s="17" t="s">
        <v>45</v>
      </c>
      <c r="D13" s="16" t="s">
        <v>27</v>
      </c>
      <c r="E13" s="16">
        <f>64.7+8.3</f>
        <v>73</v>
      </c>
      <c r="F13" s="15" t="s">
        <v>26</v>
      </c>
      <c r="G13" s="13" t="s">
        <v>54</v>
      </c>
    </row>
    <row r="14" spans="2:8" ht="28.15" customHeight="1" x14ac:dyDescent="0.25">
      <c r="B14" s="11" t="s">
        <v>49</v>
      </c>
      <c r="C14" s="17" t="s">
        <v>50</v>
      </c>
      <c r="D14" s="16" t="s">
        <v>51</v>
      </c>
      <c r="E14" s="16">
        <f>85.67+165.54+5.09</f>
        <v>256.29999999999995</v>
      </c>
      <c r="F14" s="15" t="s">
        <v>26</v>
      </c>
      <c r="G14" s="13" t="s">
        <v>41</v>
      </c>
    </row>
    <row r="15" spans="2:8" ht="28.15" customHeight="1" x14ac:dyDescent="0.25">
      <c r="B15" s="11" t="s">
        <v>61</v>
      </c>
      <c r="C15" s="17" t="s">
        <v>62</v>
      </c>
      <c r="D15" s="16" t="s">
        <v>27</v>
      </c>
      <c r="E15" s="16">
        <f>149.08</f>
        <v>149.08000000000001</v>
      </c>
      <c r="F15" s="15" t="s">
        <v>26</v>
      </c>
      <c r="G15" s="13" t="s">
        <v>12</v>
      </c>
    </row>
    <row r="16" spans="2:8" ht="28.15" customHeight="1" x14ac:dyDescent="0.25">
      <c r="B16" s="11" t="s">
        <v>29</v>
      </c>
      <c r="C16" s="17" t="s">
        <v>31</v>
      </c>
      <c r="D16" s="16" t="s">
        <v>27</v>
      </c>
      <c r="E16" s="16">
        <f>229.94</f>
        <v>229.94</v>
      </c>
      <c r="F16" s="15" t="s">
        <v>26</v>
      </c>
      <c r="G16" s="13" t="s">
        <v>12</v>
      </c>
    </row>
    <row r="17" spans="2:7" ht="28.15" customHeight="1" x14ac:dyDescent="0.25">
      <c r="B17" s="11" t="s">
        <v>52</v>
      </c>
      <c r="C17" s="17" t="s">
        <v>53</v>
      </c>
      <c r="D17" s="16" t="s">
        <v>27</v>
      </c>
      <c r="E17" s="16">
        <f>630.05+332.42+155.07+540.32+33.58+258.72</f>
        <v>1950.16</v>
      </c>
      <c r="F17" s="15" t="s">
        <v>26</v>
      </c>
      <c r="G17" s="13" t="s">
        <v>35</v>
      </c>
    </row>
    <row r="18" spans="2:7" ht="28.15" customHeight="1" x14ac:dyDescent="0.25">
      <c r="B18" s="11" t="s">
        <v>91</v>
      </c>
      <c r="C18" s="17" t="s">
        <v>92</v>
      </c>
      <c r="D18" s="16" t="s">
        <v>66</v>
      </c>
      <c r="E18" s="16">
        <v>905.74</v>
      </c>
      <c r="F18" s="15" t="s">
        <v>26</v>
      </c>
      <c r="G18" s="13" t="s">
        <v>11</v>
      </c>
    </row>
    <row r="19" spans="2:7" ht="28.15" customHeight="1" x14ac:dyDescent="0.25">
      <c r="B19" s="11" t="s">
        <v>95</v>
      </c>
      <c r="C19" s="17" t="s">
        <v>96</v>
      </c>
      <c r="D19" s="16" t="s">
        <v>30</v>
      </c>
      <c r="E19" s="16">
        <f>40+337.13</f>
        <v>377.13</v>
      </c>
      <c r="F19" s="15" t="s">
        <v>26</v>
      </c>
      <c r="G19" s="13" t="s">
        <v>11</v>
      </c>
    </row>
    <row r="20" spans="2:7" ht="28.15" customHeight="1" x14ac:dyDescent="0.25">
      <c r="B20" s="11" t="s">
        <v>97</v>
      </c>
      <c r="C20" s="17" t="s">
        <v>98</v>
      </c>
      <c r="D20" s="16" t="s">
        <v>27</v>
      </c>
      <c r="E20" s="16">
        <v>141.96</v>
      </c>
      <c r="F20" s="15" t="s">
        <v>26</v>
      </c>
      <c r="G20" s="13" t="s">
        <v>11</v>
      </c>
    </row>
    <row r="21" spans="2:7" ht="28.15" customHeight="1" x14ac:dyDescent="0.25">
      <c r="B21" s="11" t="s">
        <v>38</v>
      </c>
      <c r="C21" s="17" t="s">
        <v>39</v>
      </c>
      <c r="D21" s="16" t="s">
        <v>40</v>
      </c>
      <c r="E21" s="16">
        <v>22.5</v>
      </c>
      <c r="F21" s="15" t="s">
        <v>26</v>
      </c>
      <c r="G21" s="13" t="s">
        <v>41</v>
      </c>
    </row>
    <row r="22" spans="2:7" ht="28.15" customHeight="1" x14ac:dyDescent="0.25">
      <c r="B22" s="11" t="s">
        <v>47</v>
      </c>
      <c r="C22" s="17" t="s">
        <v>48</v>
      </c>
      <c r="D22" s="16" t="s">
        <v>30</v>
      </c>
      <c r="E22" s="16">
        <f>14.4+14.4+165.79</f>
        <v>194.59</v>
      </c>
      <c r="F22" s="15" t="s">
        <v>26</v>
      </c>
      <c r="G22" s="13" t="s">
        <v>41</v>
      </c>
    </row>
    <row r="23" spans="2:7" ht="28.15" customHeight="1" x14ac:dyDescent="0.25">
      <c r="B23" s="11" t="s">
        <v>112</v>
      </c>
      <c r="C23" s="17" t="s">
        <v>113</v>
      </c>
      <c r="D23" s="16" t="s">
        <v>25</v>
      </c>
      <c r="E23" s="16">
        <v>21.78</v>
      </c>
      <c r="F23" s="15" t="s">
        <v>26</v>
      </c>
      <c r="G23" s="13" t="s">
        <v>46</v>
      </c>
    </row>
    <row r="24" spans="2:7" ht="28.15" customHeight="1" x14ac:dyDescent="0.25">
      <c r="B24" s="11" t="s">
        <v>42</v>
      </c>
      <c r="C24" s="17" t="s">
        <v>43</v>
      </c>
      <c r="D24" s="16" t="s">
        <v>25</v>
      </c>
      <c r="E24" s="16">
        <f>53.62+17.13+13.02+15.36+7.64+22.49+5.05+25.9+17.66+19.65+10.24+10.44+3.55+28.13+11.12+13.57+16.72+21.44+8.42+16.43+9.6+24.57+9.46+47.7+18.57+57.47+9.26+9.22+36.59+2.99+32.57+5.21+15.67+28.9</f>
        <v>645.36</v>
      </c>
      <c r="F24" s="15" t="s">
        <v>26</v>
      </c>
      <c r="G24" s="13" t="s">
        <v>28</v>
      </c>
    </row>
    <row r="25" spans="2:7" ht="28.15" customHeight="1" x14ac:dyDescent="0.25">
      <c r="B25" s="11" t="s">
        <v>57</v>
      </c>
      <c r="C25" s="17" t="s">
        <v>58</v>
      </c>
      <c r="D25" s="16" t="s">
        <v>27</v>
      </c>
      <c r="E25" s="16">
        <f>13.65+117</f>
        <v>130.65</v>
      </c>
      <c r="F25" s="15" t="s">
        <v>26</v>
      </c>
      <c r="G25" s="13" t="s">
        <v>46</v>
      </c>
    </row>
    <row r="26" spans="2:7" ht="28.15" customHeight="1" x14ac:dyDescent="0.25">
      <c r="B26" s="11" t="s">
        <v>59</v>
      </c>
      <c r="C26" s="17" t="s">
        <v>60</v>
      </c>
      <c r="D26" s="16" t="s">
        <v>30</v>
      </c>
      <c r="E26" s="16">
        <f>38.99+1.5</f>
        <v>40.49</v>
      </c>
      <c r="F26" s="15" t="s">
        <v>26</v>
      </c>
      <c r="G26" s="13" t="s">
        <v>41</v>
      </c>
    </row>
    <row r="27" spans="2:7" ht="28.15" customHeight="1" x14ac:dyDescent="0.25">
      <c r="B27" s="11" t="s">
        <v>93</v>
      </c>
      <c r="C27" s="17" t="s">
        <v>94</v>
      </c>
      <c r="D27" s="16" t="s">
        <v>30</v>
      </c>
      <c r="E27" s="16">
        <v>18.079999999999998</v>
      </c>
      <c r="F27" s="15" t="s">
        <v>26</v>
      </c>
      <c r="G27" s="13" t="s">
        <v>11</v>
      </c>
    </row>
    <row r="28" spans="2:7" ht="28.15" customHeight="1" x14ac:dyDescent="0.25">
      <c r="B28" s="11" t="s">
        <v>83</v>
      </c>
      <c r="C28" s="17" t="s">
        <v>84</v>
      </c>
      <c r="D28" s="16" t="s">
        <v>25</v>
      </c>
      <c r="E28" s="16">
        <v>100</v>
      </c>
      <c r="F28" s="15" t="s">
        <v>26</v>
      </c>
      <c r="G28" s="13" t="s">
        <v>54</v>
      </c>
    </row>
    <row r="29" spans="2:7" ht="28.15" customHeight="1" x14ac:dyDescent="0.25">
      <c r="B29" s="11" t="s">
        <v>99</v>
      </c>
      <c r="C29" s="17" t="s">
        <v>100</v>
      </c>
      <c r="D29" s="16" t="s">
        <v>101</v>
      </c>
      <c r="E29" s="16">
        <v>152</v>
      </c>
      <c r="F29" s="15" t="s">
        <v>26</v>
      </c>
      <c r="G29" s="13" t="s">
        <v>11</v>
      </c>
    </row>
    <row r="30" spans="2:7" ht="28.15" customHeight="1" x14ac:dyDescent="0.25">
      <c r="B30" s="11" t="s">
        <v>80</v>
      </c>
      <c r="C30" s="17" t="s">
        <v>81</v>
      </c>
      <c r="D30" s="16" t="s">
        <v>27</v>
      </c>
      <c r="E30" s="16">
        <v>40</v>
      </c>
      <c r="F30" s="15" t="s">
        <v>26</v>
      </c>
      <c r="G30" s="13" t="s">
        <v>82</v>
      </c>
    </row>
    <row r="31" spans="2:7" ht="28.15" customHeight="1" x14ac:dyDescent="0.25">
      <c r="B31" s="11" t="s">
        <v>63</v>
      </c>
      <c r="C31" s="17" t="s">
        <v>64</v>
      </c>
      <c r="D31" s="16" t="s">
        <v>65</v>
      </c>
      <c r="E31" s="16">
        <f>6+39.26</f>
        <v>45.26</v>
      </c>
      <c r="F31" s="15" t="s">
        <v>26</v>
      </c>
      <c r="G31" s="13" t="s">
        <v>12</v>
      </c>
    </row>
    <row r="32" spans="2:7" ht="28.15" customHeight="1" x14ac:dyDescent="0.25">
      <c r="B32" s="11" t="s">
        <v>69</v>
      </c>
      <c r="C32" s="17" t="s">
        <v>70</v>
      </c>
      <c r="D32" s="16" t="s">
        <v>71</v>
      </c>
      <c r="E32" s="16">
        <f>41.25+78.75</f>
        <v>120</v>
      </c>
      <c r="F32" s="15" t="s">
        <v>26</v>
      </c>
      <c r="G32" s="13" t="s">
        <v>46</v>
      </c>
    </row>
    <row r="33" spans="2:8" ht="28.15" customHeight="1" x14ac:dyDescent="0.25">
      <c r="B33" s="11" t="s">
        <v>85</v>
      </c>
      <c r="C33" s="17" t="s">
        <v>86</v>
      </c>
      <c r="D33" s="16" t="s">
        <v>25</v>
      </c>
      <c r="E33" s="16">
        <v>332.5</v>
      </c>
      <c r="F33" s="15" t="s">
        <v>26</v>
      </c>
      <c r="G33" s="13" t="s">
        <v>87</v>
      </c>
    </row>
    <row r="34" spans="2:8" ht="28.15" customHeight="1" x14ac:dyDescent="0.25">
      <c r="B34" s="11" t="s">
        <v>72</v>
      </c>
      <c r="C34" s="17" t="s">
        <v>75</v>
      </c>
      <c r="D34" s="16" t="s">
        <v>30</v>
      </c>
      <c r="E34" s="16">
        <v>49.58</v>
      </c>
      <c r="F34" s="15" t="s">
        <v>26</v>
      </c>
      <c r="G34" s="13" t="s">
        <v>41</v>
      </c>
    </row>
    <row r="35" spans="2:8" ht="28.15" customHeight="1" x14ac:dyDescent="0.25">
      <c r="B35" s="11" t="s">
        <v>102</v>
      </c>
      <c r="C35" s="17" t="s">
        <v>103</v>
      </c>
      <c r="D35" s="16" t="s">
        <v>104</v>
      </c>
      <c r="E35" s="16">
        <v>150</v>
      </c>
      <c r="F35" s="15" t="s">
        <v>26</v>
      </c>
      <c r="G35" s="13" t="s">
        <v>82</v>
      </c>
    </row>
    <row r="36" spans="2:8" ht="28.15" customHeight="1" x14ac:dyDescent="0.25">
      <c r="B36" s="11" t="s">
        <v>105</v>
      </c>
      <c r="C36" s="17" t="s">
        <v>106</v>
      </c>
      <c r="D36" s="16" t="s">
        <v>51</v>
      </c>
      <c r="E36" s="16">
        <v>18</v>
      </c>
      <c r="F36" s="15" t="s">
        <v>26</v>
      </c>
      <c r="G36" s="13" t="s">
        <v>11</v>
      </c>
    </row>
    <row r="37" spans="2:8" ht="28.15" customHeight="1" x14ac:dyDescent="0.25">
      <c r="B37" s="11" t="s">
        <v>107</v>
      </c>
      <c r="C37" s="17" t="s">
        <v>108</v>
      </c>
      <c r="D37" s="16" t="s">
        <v>27</v>
      </c>
      <c r="E37" s="16">
        <v>845.71</v>
      </c>
      <c r="F37" s="15" t="s">
        <v>26</v>
      </c>
      <c r="G37" s="13" t="s">
        <v>11</v>
      </c>
    </row>
    <row r="38" spans="2:8" ht="28.15" customHeight="1" x14ac:dyDescent="0.25">
      <c r="B38" s="11" t="s">
        <v>114</v>
      </c>
      <c r="C38" s="17" t="s">
        <v>115</v>
      </c>
      <c r="D38" s="16" t="s">
        <v>27</v>
      </c>
      <c r="E38" s="16">
        <v>62.5</v>
      </c>
      <c r="F38" s="15" t="s">
        <v>26</v>
      </c>
      <c r="G38" s="13" t="s">
        <v>87</v>
      </c>
    </row>
    <row r="39" spans="2:8" ht="28.15" customHeight="1" x14ac:dyDescent="0.25">
      <c r="B39" s="11" t="s">
        <v>67</v>
      </c>
      <c r="C39" s="17" t="s">
        <v>68</v>
      </c>
      <c r="D39" s="16" t="s">
        <v>51</v>
      </c>
      <c r="E39" s="16">
        <v>72.64</v>
      </c>
      <c r="F39" s="15" t="s">
        <v>26</v>
      </c>
      <c r="G39" s="13" t="s">
        <v>111</v>
      </c>
    </row>
    <row r="40" spans="2:8" ht="28.15" customHeight="1" x14ac:dyDescent="0.25">
      <c r="B40" s="11" t="s">
        <v>109</v>
      </c>
      <c r="C40" s="17" t="s">
        <v>110</v>
      </c>
      <c r="D40" s="16" t="s">
        <v>51</v>
      </c>
      <c r="E40" s="16">
        <v>82.98</v>
      </c>
      <c r="F40" s="15" t="s">
        <v>26</v>
      </c>
      <c r="G40" s="13" t="s">
        <v>111</v>
      </c>
    </row>
    <row r="41" spans="2:8" ht="28.15" customHeight="1" x14ac:dyDescent="0.25">
      <c r="B41" s="11" t="s">
        <v>120</v>
      </c>
      <c r="C41" s="17" t="s">
        <v>121</v>
      </c>
      <c r="D41" s="16" t="s">
        <v>122</v>
      </c>
      <c r="E41" s="16">
        <v>350</v>
      </c>
      <c r="F41" s="15" t="s">
        <v>26</v>
      </c>
      <c r="G41" s="13" t="s">
        <v>28</v>
      </c>
    </row>
    <row r="42" spans="2:8" ht="28.15" customHeight="1" x14ac:dyDescent="0.25">
      <c r="B42" s="11" t="s">
        <v>116</v>
      </c>
      <c r="C42" s="17" t="s">
        <v>117</v>
      </c>
      <c r="D42" s="16" t="s">
        <v>118</v>
      </c>
      <c r="E42" s="16">
        <v>70</v>
      </c>
      <c r="F42" s="15" t="s">
        <v>26</v>
      </c>
      <c r="G42" s="13" t="s">
        <v>119</v>
      </c>
    </row>
    <row r="43" spans="2:8" ht="28.15" customHeight="1" x14ac:dyDescent="0.25">
      <c r="B43" s="11" t="s">
        <v>55</v>
      </c>
      <c r="C43" s="17" t="s">
        <v>56</v>
      </c>
      <c r="D43" s="16" t="s">
        <v>25</v>
      </c>
      <c r="E43" s="16">
        <f>388+613.45+104.95</f>
        <v>1106.4000000000001</v>
      </c>
      <c r="F43" s="15" t="s">
        <v>26</v>
      </c>
      <c r="G43" s="13" t="s">
        <v>11</v>
      </c>
    </row>
    <row r="44" spans="2:8" ht="28.15" customHeight="1" x14ac:dyDescent="0.25">
      <c r="B44" s="11" t="s">
        <v>36</v>
      </c>
      <c r="C44" s="17" t="s">
        <v>37</v>
      </c>
      <c r="D44" s="16" t="s">
        <v>27</v>
      </c>
      <c r="E44" s="16">
        <f>12.78+29.79+16.85+16.67</f>
        <v>76.09</v>
      </c>
      <c r="F44" s="15" t="s">
        <v>26</v>
      </c>
      <c r="G44" s="13" t="s">
        <v>11</v>
      </c>
    </row>
    <row r="45" spans="2:8" s="27" customFormat="1" ht="38.25" customHeight="1" x14ac:dyDescent="0.25">
      <c r="B45" s="22" t="s">
        <v>22</v>
      </c>
      <c r="C45" s="23"/>
      <c r="D45" s="24"/>
      <c r="E45" s="24">
        <f>SUM(E8:E44)</f>
        <v>9234.14</v>
      </c>
      <c r="F45" s="25"/>
      <c r="G45" s="26"/>
      <c r="H45" s="2"/>
    </row>
    <row r="46" spans="2:8" x14ac:dyDescent="0.25">
      <c r="B46" s="6"/>
      <c r="C46" s="7"/>
      <c r="D46" s="7"/>
      <c r="E46" s="7" t="s">
        <v>14</v>
      </c>
      <c r="F46" s="7"/>
      <c r="G46" s="10"/>
    </row>
    <row r="48" spans="2:8" x14ac:dyDescent="0.25">
      <c r="B48" t="s">
        <v>8</v>
      </c>
    </row>
    <row r="49" spans="2:2" x14ac:dyDescent="0.25">
      <c r="B49" t="s">
        <v>15</v>
      </c>
    </row>
    <row r="50" spans="2:2" x14ac:dyDescent="0.25">
      <c r="B50" t="s">
        <v>9</v>
      </c>
    </row>
  </sheetData>
  <mergeCells count="3">
    <mergeCell ref="B2:G2"/>
    <mergeCell ref="B4:G4"/>
    <mergeCell ref="C3:E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workbookViewId="0">
      <selection activeCell="C11" sqref="C11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28"/>
      <c r="C1" s="28"/>
      <c r="D1" s="28"/>
      <c r="E1" s="1"/>
    </row>
    <row r="2" spans="2:8" ht="18" customHeight="1" x14ac:dyDescent="0.25">
      <c r="B2" s="31" t="s">
        <v>16</v>
      </c>
      <c r="C2" s="31"/>
      <c r="D2" s="31"/>
      <c r="E2" s="2"/>
    </row>
    <row r="3" spans="2:8" x14ac:dyDescent="0.25">
      <c r="B3" s="34" t="s">
        <v>21</v>
      </c>
      <c r="C3" s="34"/>
      <c r="D3" s="34"/>
      <c r="E3" s="1"/>
    </row>
    <row r="4" spans="2:8" x14ac:dyDescent="0.25">
      <c r="B4" s="32" t="s">
        <v>76</v>
      </c>
      <c r="C4" s="33"/>
      <c r="D4" s="33"/>
    </row>
    <row r="5" spans="2:8" ht="18" x14ac:dyDescent="0.25">
      <c r="B5" s="30" t="s">
        <v>5</v>
      </c>
      <c r="C5" s="29"/>
      <c r="D5" s="29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18</v>
      </c>
      <c r="C8" s="8">
        <v>138801.28</v>
      </c>
      <c r="D8" s="18" t="s">
        <v>19</v>
      </c>
      <c r="H8" s="14"/>
    </row>
    <row r="9" spans="2:8" ht="30" customHeight="1" x14ac:dyDescent="0.25">
      <c r="B9" s="9" t="s">
        <v>18</v>
      </c>
      <c r="C9" s="8">
        <f>7200+1261.97</f>
        <v>8461.9699999999993</v>
      </c>
      <c r="D9" s="18" t="s">
        <v>73</v>
      </c>
      <c r="H9" s="14"/>
    </row>
    <row r="10" spans="2:8" ht="30" customHeight="1" x14ac:dyDescent="0.25">
      <c r="B10" s="9" t="s">
        <v>18</v>
      </c>
      <c r="C10" s="8">
        <f>22808.98+34.29</f>
        <v>22843.27</v>
      </c>
      <c r="D10" s="19" t="s">
        <v>20</v>
      </c>
      <c r="H10" s="14"/>
    </row>
    <row r="11" spans="2:8" ht="30" customHeight="1" x14ac:dyDescent="0.25">
      <c r="B11" s="9" t="s">
        <v>18</v>
      </c>
      <c r="C11" s="8">
        <v>388</v>
      </c>
      <c r="D11" s="19" t="s">
        <v>32</v>
      </c>
      <c r="H11" s="14"/>
    </row>
    <row r="12" spans="2:8" ht="30" customHeight="1" x14ac:dyDescent="0.25">
      <c r="B12" s="9" t="s">
        <v>74</v>
      </c>
      <c r="C12" s="8">
        <f>165.84+66.7+185.26+83+65.78</f>
        <v>566.58000000000004</v>
      </c>
      <c r="D12" s="19" t="s">
        <v>54</v>
      </c>
      <c r="H12" s="14"/>
    </row>
    <row r="13" spans="2:8" ht="30" customHeight="1" x14ac:dyDescent="0.25">
      <c r="B13" s="9" t="s">
        <v>33</v>
      </c>
      <c r="C13" s="8">
        <v>199.08</v>
      </c>
      <c r="D13" s="19" t="s">
        <v>19</v>
      </c>
      <c r="H13" s="14"/>
    </row>
    <row r="14" spans="2:8" ht="30" customHeight="1" x14ac:dyDescent="0.25">
      <c r="B14" s="9" t="s">
        <v>33</v>
      </c>
      <c r="C14" s="8">
        <f>136.86+58.86</f>
        <v>195.72000000000003</v>
      </c>
      <c r="D14" s="19" t="s">
        <v>28</v>
      </c>
      <c r="H14" s="14"/>
    </row>
    <row r="15" spans="2:8" ht="30" customHeight="1" x14ac:dyDescent="0.25">
      <c r="B15" s="9" t="s">
        <v>33</v>
      </c>
      <c r="C15" s="8">
        <f>5766.84+38.49+14.18</f>
        <v>5819.51</v>
      </c>
      <c r="D15" s="19" t="s">
        <v>34</v>
      </c>
      <c r="H15" s="14"/>
    </row>
    <row r="16" spans="2:8" ht="30" customHeight="1" x14ac:dyDescent="0.25">
      <c r="B16" s="9" t="s">
        <v>22</v>
      </c>
      <c r="C16" s="20">
        <f>SUM(C8:C15)</f>
        <v>177275.40999999997</v>
      </c>
      <c r="D16" s="19"/>
      <c r="H16" s="14"/>
    </row>
    <row r="17" spans="2:4" x14ac:dyDescent="0.25">
      <c r="B17" s="21"/>
      <c r="C17" s="21"/>
      <c r="D17" s="21"/>
    </row>
    <row r="18" spans="2:4" x14ac:dyDescent="0.25">
      <c r="B18" t="s">
        <v>8</v>
      </c>
    </row>
    <row r="19" spans="2:4" x14ac:dyDescent="0.25">
      <c r="B19" t="s">
        <v>15</v>
      </c>
    </row>
    <row r="20" spans="2:4" x14ac:dyDescent="0.25">
      <c r="B20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2025-01-09T10:55:46Z</cp:lastPrinted>
  <dcterms:created xsi:type="dcterms:W3CDTF">2022-08-12T12:51:27Z</dcterms:created>
  <dcterms:modified xsi:type="dcterms:W3CDTF">2025-05-15T10:12:06Z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