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izvršenje proračuna\2025\10-2025\"/>
    </mc:Choice>
  </mc:AlternateContent>
  <bookViews>
    <workbookView xWindow="0" yWindow="0" windowWidth="28800" windowHeight="12135"/>
  </bookViews>
  <sheets>
    <sheet name="Kategorija 1" sheetId="10" r:id="rId1"/>
    <sheet name="Kategorija 2" sheetId="7" r:id="rId2"/>
  </sheets>
  <calcPr calcId="15251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7" l="1"/>
  <c r="E36" i="10"/>
  <c r="E13" i="10"/>
  <c r="E40" i="10"/>
  <c r="E52" i="10"/>
  <c r="E33" i="10"/>
  <c r="E45" i="10"/>
  <c r="E11" i="10"/>
  <c r="E12" i="10"/>
  <c r="E39" i="10"/>
  <c r="C10" i="7"/>
  <c r="C14" i="7"/>
  <c r="E35" i="10"/>
  <c r="E9" i="10"/>
  <c r="E53" i="10" s="1"/>
  <c r="E28" i="10"/>
  <c r="E51" i="10"/>
  <c r="E34" i="10"/>
  <c r="E16" i="10"/>
  <c r="E43" i="10"/>
  <c r="E8" i="10"/>
</calcChain>
</file>

<file path=xl/sharedStrings.xml><?xml version="1.0" encoding="utf-8"?>
<sst xmlns="http://schemas.openxmlformats.org/spreadsheetml/2006/main" count="264" uniqueCount="134">
  <si>
    <t xml:space="preserve">NAZIV PRIMATELJA </t>
  </si>
  <si>
    <t xml:space="preserve">OIB PRIMATELJA </t>
  </si>
  <si>
    <t xml:space="preserve">NAZIV ISPLATITELJA </t>
  </si>
  <si>
    <t>Kategorija 1</t>
  </si>
  <si>
    <t>NAZIV ISPLATITELJA</t>
  </si>
  <si>
    <t>Kategorija 2</t>
  </si>
  <si>
    <t>VRSTA RASHODA  IZDATAKA **</t>
  </si>
  <si>
    <t>ISPLAĆENI IZNOS *</t>
  </si>
  <si>
    <t xml:space="preserve">*Ukupan iznos zbirne isplate po vrsti primanja u razdoblju izvještavanja u službenoj valuti Republike Hrvatske </t>
  </si>
  <si>
    <t>proračunskog računovodstva i računski plan.</t>
  </si>
  <si>
    <t>UKUPAN IZNOS ISPLATE PO PRIMATELJU SRED.U RAZDO.IZVJ.*</t>
  </si>
  <si>
    <t>3221, UREDSKI MATERIJAL I OSTALI MATERIJALNI RASHODI</t>
  </si>
  <si>
    <t>3231, USLUGE TELEFONA, POŠTE I PRIJEVOZA</t>
  </si>
  <si>
    <t xml:space="preserve">3431, BANKARSKE USLUGE I USLUGE PLATNOG PROMETA </t>
  </si>
  <si>
    <t xml:space="preserve"> </t>
  </si>
  <si>
    <t xml:space="preserve">**Iskazuje se šifra i naziv računa ekonomske klasifikacije razine odjeljka u skladu s pravilnikom kojim se uređuje sustav </t>
  </si>
  <si>
    <t>JAVNA OBJAVA INFORMACIJA O PRORAČUNSKOJ POTROŠNJI</t>
  </si>
  <si>
    <t xml:space="preserve">SJEDIŠTE/PREBIVALIŠTE (GRAD/OPĆINA) PRIMATELJA </t>
  </si>
  <si>
    <t xml:space="preserve">MINISTARSTVO ZNANOSTI I OBRAZOVANJA </t>
  </si>
  <si>
    <t>3111, PLAĆE ZA REDOVAN RAD</t>
  </si>
  <si>
    <t xml:space="preserve">3132, DOPRINOS ZA OBVEZNO ZDRAVSTVENO OSIGURANJE </t>
  </si>
  <si>
    <t>USTANOVA; SREDNJA ŠKOLA HVAR,  OIB: 92464275654</t>
  </si>
  <si>
    <t>UKUPNO</t>
  </si>
  <si>
    <t>OTP banka d.d.</t>
  </si>
  <si>
    <t>52508873833</t>
  </si>
  <si>
    <t>Split</t>
  </si>
  <si>
    <t>Srednja škola Hvar</t>
  </si>
  <si>
    <t>Zagreb</t>
  </si>
  <si>
    <t>3211, SLUŽBENA PUTOVANJA</t>
  </si>
  <si>
    <t>Hrvatski telekom d.d.</t>
  </si>
  <si>
    <t>Hvar</t>
  </si>
  <si>
    <t>81793146560</t>
  </si>
  <si>
    <t>3295, PRISTOJBE I NAKNADE</t>
  </si>
  <si>
    <t>SDŽ- DECENTRALIZACIJA</t>
  </si>
  <si>
    <t>3223, ENERGIJA</t>
  </si>
  <si>
    <t>Konzum plus d.d.</t>
  </si>
  <si>
    <t>62226620908</t>
  </si>
  <si>
    <t>3234, KOMUNALNE USLUGE</t>
  </si>
  <si>
    <t>Financijska agencija</t>
  </si>
  <si>
    <t>85821130368</t>
  </si>
  <si>
    <t>3238, RAČUNALNE USLUGE</t>
  </si>
  <si>
    <t>Komunalno Hvar d.o.o.</t>
  </si>
  <si>
    <t>85724396887</t>
  </si>
  <si>
    <t>Hvarski vodovod</t>
  </si>
  <si>
    <t>96577868636</t>
  </si>
  <si>
    <t>Jelsa</t>
  </si>
  <si>
    <t>Hep elektra d.o.o.</t>
  </si>
  <si>
    <t>43965974818</t>
  </si>
  <si>
    <t>3299, OSTALI NESPOMENUTI RASHODI</t>
  </si>
  <si>
    <t>In rebus d.o.o.</t>
  </si>
  <si>
    <t>91591564577</t>
  </si>
  <si>
    <t>Odvodnja Hvar d.o.o.</t>
  </si>
  <si>
    <t>80799090950</t>
  </si>
  <si>
    <t>Telemach Hrvatska d.o.o.</t>
  </si>
  <si>
    <t>70133616033</t>
  </si>
  <si>
    <t>Hrvatska pošta</t>
  </si>
  <si>
    <t>87311810356</t>
  </si>
  <si>
    <t>Velika Gorica</t>
  </si>
  <si>
    <t>Leprinka d.o.o.</t>
  </si>
  <si>
    <t>27332507825</t>
  </si>
  <si>
    <t>Ičići</t>
  </si>
  <si>
    <t>Infokom d.o.o.</t>
  </si>
  <si>
    <t>95530746475</t>
  </si>
  <si>
    <t xml:space="preserve">3224, MATERIJALI I DIJELOVI ZA TEKUĆE ODRŽAVANJE </t>
  </si>
  <si>
    <t>3232, USLUGE TEKUĆEG I INVESTICIJSKOG ODRŽAVANJA</t>
  </si>
  <si>
    <t xml:space="preserve">Razdoblje: listopad 2025. godine </t>
  </si>
  <si>
    <t>Jelkom d.o.o.</t>
  </si>
  <si>
    <t>9234573246</t>
  </si>
  <si>
    <t>Vrboska</t>
  </si>
  <si>
    <t>Ljekarna SDŽ</t>
  </si>
  <si>
    <t>71474870971</t>
  </si>
  <si>
    <t>Master copy d.o.o.</t>
  </si>
  <si>
    <t>58991588138</t>
  </si>
  <si>
    <t>Alca Zagreb d.o.o.</t>
  </si>
  <si>
    <t>58353015102</t>
  </si>
  <si>
    <t>3212, NAKNADE ZA PRIJEVOZ</t>
  </si>
  <si>
    <t>Gastro Hvar d.o.o.</t>
  </si>
  <si>
    <t>14631014896</t>
  </si>
  <si>
    <t>Tommy d.o.o.</t>
  </si>
  <si>
    <t>00278260010</t>
  </si>
  <si>
    <t>Institut za profesionalno usmjeravanje</t>
  </si>
  <si>
    <t>17829028559</t>
  </si>
  <si>
    <t>SDŽ - UČIMO ZAJEDNO</t>
  </si>
  <si>
    <t>Ervin Kavazović</t>
  </si>
  <si>
    <t>3237, INTELEKTUALNE I OSOBNE USLUGE</t>
  </si>
  <si>
    <t>Edupoint d.o.o.</t>
  </si>
  <si>
    <t>05576763947</t>
  </si>
  <si>
    <t>Zadar</t>
  </si>
  <si>
    <t>Profil klett d.o.o.</t>
  </si>
  <si>
    <t>95803232921</t>
  </si>
  <si>
    <t>Armadura d.o.o.</t>
  </si>
  <si>
    <t>09461343189</t>
  </si>
  <si>
    <t>Huljić Mario, LMT trans</t>
  </si>
  <si>
    <t>21200143507</t>
  </si>
  <si>
    <t>3239, OSTALE USLUGE</t>
  </si>
  <si>
    <t>Inter Hvar d.o.o.</t>
  </si>
  <si>
    <t>61823356827</t>
  </si>
  <si>
    <t>PINO konzalting</t>
  </si>
  <si>
    <t>02156897147</t>
  </si>
  <si>
    <t>Sanja Kralj j.d.o.o.</t>
  </si>
  <si>
    <t>36724481219</t>
  </si>
  <si>
    <t>3227, SLUŽBENA I RADNA ODJEĆA</t>
  </si>
  <si>
    <t>Hrvatski zagonetaški savez</t>
  </si>
  <si>
    <t>93152532500</t>
  </si>
  <si>
    <t>Liesna d.o.o.</t>
  </si>
  <si>
    <t>24194490705</t>
  </si>
  <si>
    <t>Office computers Hvar</t>
  </si>
  <si>
    <t>55341918933</t>
  </si>
  <si>
    <t>3225, SITAN INVENTAR</t>
  </si>
  <si>
    <t>Društvo energetirača Split</t>
  </si>
  <si>
    <t>66345182652</t>
  </si>
  <si>
    <t>SDŽ - DECENTRALIZACIJA</t>
  </si>
  <si>
    <t>3121, OSTALI RASHODI ZA ZAPOSLENE</t>
  </si>
  <si>
    <t>Kreativa d.o.o.</t>
  </si>
  <si>
    <t>37351859504</t>
  </si>
  <si>
    <t>Hercegova trgovina d.o.o.</t>
  </si>
  <si>
    <t>Mozaik knjiga d.o.o.</t>
  </si>
  <si>
    <t>57010186553</t>
  </si>
  <si>
    <t>Zadružna štampa</t>
  </si>
  <si>
    <t>52035912612</t>
  </si>
  <si>
    <t xml:space="preserve">Grad Hvar </t>
  </si>
  <si>
    <t>01250166084</t>
  </si>
  <si>
    <t>Dubrovnik sun</t>
  </si>
  <si>
    <t>60174672203</t>
  </si>
  <si>
    <t>Dubrovnik</t>
  </si>
  <si>
    <t>3211. SLUŽBENA PUTOVANJA</t>
  </si>
  <si>
    <t>Tehno-mag d.o.o.</t>
  </si>
  <si>
    <t>Čazmatrans - otok Hvar d.o.o.</t>
  </si>
  <si>
    <t>04252131176</t>
  </si>
  <si>
    <t>Stari Grad</t>
  </si>
  <si>
    <t>74887997071</t>
  </si>
  <si>
    <t>Questor d.o.o.</t>
  </si>
  <si>
    <t>26424197279</t>
  </si>
  <si>
    <t>37927948281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</si>
</sst>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2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vertical="center" wrapText="1"/>
    </xf>
    <xf numFmtId="0" fontId="0" fillId="0" borderId="0" xfId="0" applyAlignment="1"/>
    <xf numFmtId="4" fontId="4" fillId="2" borderId="2" xfId="0" applyNumberFormat="1" applyFont="1" applyFill="1" applyBorder="1" applyAlignment="1">
      <alignment horizontal="center" wrapText="1"/>
    </xf>
    <xf numFmtId="4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wrapText="1"/>
    </xf>
    <xf numFmtId="0" fontId="5" fillId="0" borderId="0" xfId="0" applyFont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2" fillId="2" borderId="1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8"/>
  <sheetViews>
    <sheetView tabSelected="1" topLeftCell="A19" workbookViewId="0">
      <selection activeCell="E53" sqref="E53"/>
    </sheetView>
  </sheetViews>
  <sheetFormatPr defaultRowHeight="15" x14ac:dyDescent="0.25"/>
  <cols>
    <col min="2" max="2" width="38.7109375" customWidth="1"/>
    <col min="3" max="3" width="23.28515625" customWidth="1"/>
    <col min="4" max="4" width="23.85546875" customWidth="1"/>
    <col min="5" max="5" width="27.28515625" customWidth="1"/>
    <col min="6" max="6" width="25.140625" customWidth="1"/>
    <col min="7" max="7" width="33.85546875" customWidth="1"/>
    <col min="8" max="8" width="24.28515625" customWidth="1"/>
  </cols>
  <sheetData>
    <row r="1" spans="2:8" ht="18" x14ac:dyDescent="0.25">
      <c r="B1" s="28"/>
      <c r="C1" s="28"/>
      <c r="D1" s="28"/>
      <c r="E1" s="28"/>
      <c r="F1" s="28"/>
      <c r="G1" s="28"/>
      <c r="H1" s="1"/>
    </row>
    <row r="2" spans="2:8" ht="18" customHeight="1" x14ac:dyDescent="0.25">
      <c r="B2" s="31" t="s">
        <v>16</v>
      </c>
      <c r="C2" s="31"/>
      <c r="D2" s="31"/>
      <c r="E2" s="31"/>
      <c r="F2" s="31"/>
      <c r="G2" s="31"/>
      <c r="H2" s="2"/>
    </row>
    <row r="3" spans="2:8" ht="34.9" customHeight="1" x14ac:dyDescent="0.25">
      <c r="B3" s="29"/>
      <c r="C3" s="34" t="s">
        <v>21</v>
      </c>
      <c r="D3" s="34"/>
      <c r="E3" s="34"/>
      <c r="F3" s="29"/>
      <c r="G3" s="29"/>
      <c r="H3" s="1"/>
    </row>
    <row r="4" spans="2:8" x14ac:dyDescent="0.25">
      <c r="B4" s="32" t="s">
        <v>65</v>
      </c>
      <c r="C4" s="33"/>
      <c r="D4" s="33"/>
      <c r="E4" s="33"/>
      <c r="F4" s="33"/>
      <c r="G4" s="33"/>
    </row>
    <row r="5" spans="2:8" ht="18" x14ac:dyDescent="0.25">
      <c r="B5" s="30" t="s">
        <v>3</v>
      </c>
      <c r="C5" s="29"/>
      <c r="D5" s="29"/>
      <c r="E5" s="29"/>
      <c r="F5" s="29"/>
      <c r="G5" s="29"/>
    </row>
    <row r="6" spans="2:8" ht="65.45" customHeight="1" x14ac:dyDescent="0.25">
      <c r="B6" s="3" t="s">
        <v>0</v>
      </c>
      <c r="C6" s="3" t="s">
        <v>1</v>
      </c>
      <c r="D6" s="3" t="s">
        <v>17</v>
      </c>
      <c r="E6" s="3" t="s">
        <v>10</v>
      </c>
      <c r="F6" s="3" t="s">
        <v>2</v>
      </c>
      <c r="G6" s="3" t="s">
        <v>6</v>
      </c>
    </row>
    <row r="7" spans="2:8" s="5" customFormat="1" ht="18.600000000000001" customHeight="1" x14ac:dyDescent="0.2"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</row>
    <row r="8" spans="2:8" ht="30" customHeight="1" x14ac:dyDescent="0.25">
      <c r="B8" s="11" t="s">
        <v>23</v>
      </c>
      <c r="C8" s="17" t="s">
        <v>24</v>
      </c>
      <c r="D8" s="16" t="s">
        <v>25</v>
      </c>
      <c r="E8" s="16">
        <f>1.31+6.66+1.18+5.4+54.79</f>
        <v>69.34</v>
      </c>
      <c r="F8" s="15" t="s">
        <v>26</v>
      </c>
      <c r="G8" s="12" t="s">
        <v>13</v>
      </c>
    </row>
    <row r="9" spans="2:8" ht="30" customHeight="1" x14ac:dyDescent="0.25">
      <c r="B9" s="11" t="s">
        <v>69</v>
      </c>
      <c r="C9" s="17" t="s">
        <v>70</v>
      </c>
      <c r="D9" s="16" t="s">
        <v>30</v>
      </c>
      <c r="E9" s="16">
        <f>76.98+105.23</f>
        <v>182.21</v>
      </c>
      <c r="F9" s="15" t="s">
        <v>26</v>
      </c>
      <c r="G9" s="12" t="s">
        <v>11</v>
      </c>
    </row>
    <row r="10" spans="2:8" ht="30" customHeight="1" x14ac:dyDescent="0.25">
      <c r="B10" s="11" t="s">
        <v>104</v>
      </c>
      <c r="C10" s="17" t="s">
        <v>105</v>
      </c>
      <c r="D10" s="16" t="s">
        <v>30</v>
      </c>
      <c r="E10" s="16">
        <v>39.799999999999997</v>
      </c>
      <c r="F10" s="15" t="s">
        <v>26</v>
      </c>
      <c r="G10" s="12" t="s">
        <v>34</v>
      </c>
    </row>
    <row r="11" spans="2:8" ht="28.15" customHeight="1" x14ac:dyDescent="0.25">
      <c r="B11" s="11" t="s">
        <v>38</v>
      </c>
      <c r="C11" s="17" t="s">
        <v>39</v>
      </c>
      <c r="D11" s="16" t="s">
        <v>27</v>
      </c>
      <c r="E11" s="16">
        <f>1.66+1.66</f>
        <v>3.32</v>
      </c>
      <c r="F11" s="15" t="s">
        <v>26</v>
      </c>
      <c r="G11" s="13" t="s">
        <v>40</v>
      </c>
    </row>
    <row r="12" spans="2:8" ht="28.15" customHeight="1" x14ac:dyDescent="0.25">
      <c r="B12" s="11" t="s">
        <v>38</v>
      </c>
      <c r="C12" s="17" t="s">
        <v>39</v>
      </c>
      <c r="D12" s="16" t="s">
        <v>27</v>
      </c>
      <c r="E12" s="16">
        <f>8.3+8.3</f>
        <v>16.600000000000001</v>
      </c>
      <c r="F12" s="15" t="s">
        <v>26</v>
      </c>
      <c r="G12" s="13" t="s">
        <v>48</v>
      </c>
    </row>
    <row r="13" spans="2:8" ht="28.15" customHeight="1" x14ac:dyDescent="0.25">
      <c r="B13" s="11" t="s">
        <v>43</v>
      </c>
      <c r="C13" s="17" t="s">
        <v>44</v>
      </c>
      <c r="D13" s="16" t="s">
        <v>45</v>
      </c>
      <c r="E13" s="16">
        <f>48.31+116.81+43.44+5.09+116.81</f>
        <v>330.46000000000004</v>
      </c>
      <c r="F13" s="15" t="s">
        <v>26</v>
      </c>
      <c r="G13" s="13" t="s">
        <v>37</v>
      </c>
    </row>
    <row r="14" spans="2:8" ht="28.15" customHeight="1" x14ac:dyDescent="0.25">
      <c r="B14" s="11" t="s">
        <v>53</v>
      </c>
      <c r="C14" s="17" t="s">
        <v>54</v>
      </c>
      <c r="D14" s="16" t="s">
        <v>27</v>
      </c>
      <c r="E14" s="16">
        <v>148.75</v>
      </c>
      <c r="F14" s="15" t="s">
        <v>26</v>
      </c>
      <c r="G14" s="13" t="s">
        <v>12</v>
      </c>
    </row>
    <row r="15" spans="2:8" ht="28.15" customHeight="1" x14ac:dyDescent="0.25">
      <c r="B15" s="11" t="s">
        <v>29</v>
      </c>
      <c r="C15" s="17" t="s">
        <v>31</v>
      </c>
      <c r="D15" s="16" t="s">
        <v>27</v>
      </c>
      <c r="E15" s="16">
        <v>229.94</v>
      </c>
      <c r="F15" s="15" t="s">
        <v>26</v>
      </c>
      <c r="G15" s="13" t="s">
        <v>12</v>
      </c>
    </row>
    <row r="16" spans="2:8" ht="28.15" customHeight="1" x14ac:dyDescent="0.25">
      <c r="B16" s="11" t="s">
        <v>46</v>
      </c>
      <c r="C16" s="17" t="s">
        <v>47</v>
      </c>
      <c r="D16" s="16" t="s">
        <v>27</v>
      </c>
      <c r="E16" s="16">
        <f>204.8+193.85+226.41+179.08+55.21+81.6+21.03</f>
        <v>961.98</v>
      </c>
      <c r="F16" s="15" t="s">
        <v>26</v>
      </c>
      <c r="G16" s="13" t="s">
        <v>34</v>
      </c>
    </row>
    <row r="17" spans="2:7" ht="28.15" customHeight="1" x14ac:dyDescent="0.25">
      <c r="B17" s="11" t="s">
        <v>99</v>
      </c>
      <c r="C17" s="17" t="s">
        <v>100</v>
      </c>
      <c r="D17" s="16" t="s">
        <v>27</v>
      </c>
      <c r="E17" s="16">
        <v>105</v>
      </c>
      <c r="F17" s="15" t="s">
        <v>26</v>
      </c>
      <c r="G17" s="13" t="s">
        <v>101</v>
      </c>
    </row>
    <row r="18" spans="2:7" ht="28.15" customHeight="1" x14ac:dyDescent="0.25">
      <c r="B18" s="11" t="s">
        <v>109</v>
      </c>
      <c r="C18" s="17" t="s">
        <v>110</v>
      </c>
      <c r="D18" s="16" t="s">
        <v>25</v>
      </c>
      <c r="E18" s="16">
        <v>332.5</v>
      </c>
      <c r="F18" s="15" t="s">
        <v>26</v>
      </c>
      <c r="G18" s="13" t="s">
        <v>84</v>
      </c>
    </row>
    <row r="19" spans="2:7" ht="28.15" customHeight="1" x14ac:dyDescent="0.25">
      <c r="B19" s="11" t="s">
        <v>127</v>
      </c>
      <c r="C19" s="17" t="s">
        <v>128</v>
      </c>
      <c r="D19" s="16" t="s">
        <v>129</v>
      </c>
      <c r="E19" s="16">
        <v>400</v>
      </c>
      <c r="F19" s="15" t="s">
        <v>26</v>
      </c>
      <c r="G19" s="13" t="s">
        <v>11</v>
      </c>
    </row>
    <row r="20" spans="2:7" ht="28.15" customHeight="1" x14ac:dyDescent="0.25">
      <c r="B20" s="11" t="s">
        <v>131</v>
      </c>
      <c r="C20" s="17" t="s">
        <v>132</v>
      </c>
      <c r="D20" s="16" t="s">
        <v>27</v>
      </c>
      <c r="E20" s="16">
        <v>525</v>
      </c>
      <c r="F20" s="15" t="s">
        <v>26</v>
      </c>
      <c r="G20" s="13" t="s">
        <v>108</v>
      </c>
    </row>
    <row r="21" spans="2:7" ht="28.15" customHeight="1" x14ac:dyDescent="0.25">
      <c r="B21" s="11" t="s">
        <v>115</v>
      </c>
      <c r="C21" s="17" t="s">
        <v>133</v>
      </c>
      <c r="D21" s="16" t="s">
        <v>27</v>
      </c>
      <c r="E21" s="16">
        <v>2261.25</v>
      </c>
      <c r="F21" s="15" t="s">
        <v>26</v>
      </c>
      <c r="G21" s="13" t="s">
        <v>108</v>
      </c>
    </row>
    <row r="22" spans="2:7" ht="28.15" customHeight="1" x14ac:dyDescent="0.25">
      <c r="B22" s="11" t="s">
        <v>113</v>
      </c>
      <c r="C22" s="17" t="s">
        <v>114</v>
      </c>
      <c r="D22" s="16" t="s">
        <v>27</v>
      </c>
      <c r="E22" s="16">
        <v>378.94</v>
      </c>
      <c r="F22" s="15" t="s">
        <v>26</v>
      </c>
      <c r="G22" s="13" t="s">
        <v>108</v>
      </c>
    </row>
    <row r="23" spans="2:7" ht="28.15" customHeight="1" x14ac:dyDescent="0.25">
      <c r="B23" s="11" t="s">
        <v>95</v>
      </c>
      <c r="C23" s="17" t="s">
        <v>96</v>
      </c>
      <c r="D23" s="16" t="s">
        <v>30</v>
      </c>
      <c r="E23" s="16">
        <v>74.8</v>
      </c>
      <c r="F23" s="15" t="s">
        <v>26</v>
      </c>
      <c r="G23" s="13" t="s">
        <v>63</v>
      </c>
    </row>
    <row r="24" spans="2:7" ht="28.15" customHeight="1" x14ac:dyDescent="0.25">
      <c r="B24" s="11" t="s">
        <v>95</v>
      </c>
      <c r="C24" s="17" t="s">
        <v>96</v>
      </c>
      <c r="D24" s="16" t="s">
        <v>30</v>
      </c>
      <c r="E24" s="16">
        <v>77.900000000000006</v>
      </c>
      <c r="F24" s="15" t="s">
        <v>26</v>
      </c>
      <c r="G24" s="13" t="s">
        <v>11</v>
      </c>
    </row>
    <row r="25" spans="2:7" ht="28.15" customHeight="1" x14ac:dyDescent="0.25">
      <c r="B25" s="11" t="s">
        <v>106</v>
      </c>
      <c r="C25" s="17" t="s">
        <v>107</v>
      </c>
      <c r="D25" s="16" t="s">
        <v>30</v>
      </c>
      <c r="E25" s="16">
        <v>395</v>
      </c>
      <c r="F25" s="15" t="s">
        <v>26</v>
      </c>
      <c r="G25" s="13" t="s">
        <v>63</v>
      </c>
    </row>
    <row r="26" spans="2:7" ht="28.15" customHeight="1" x14ac:dyDescent="0.25">
      <c r="B26" s="11" t="s">
        <v>106</v>
      </c>
      <c r="C26" s="17" t="s">
        <v>107</v>
      </c>
      <c r="D26" s="16" t="s">
        <v>30</v>
      </c>
      <c r="E26" s="16">
        <v>550</v>
      </c>
      <c r="F26" s="15" t="s">
        <v>26</v>
      </c>
      <c r="G26" s="13" t="s">
        <v>108</v>
      </c>
    </row>
    <row r="27" spans="2:7" ht="28.15" customHeight="1" x14ac:dyDescent="0.25">
      <c r="B27" s="11" t="s">
        <v>97</v>
      </c>
      <c r="C27" s="17" t="s">
        <v>98</v>
      </c>
      <c r="D27" s="16" t="s">
        <v>27</v>
      </c>
      <c r="E27" s="16">
        <v>60</v>
      </c>
      <c r="F27" s="15" t="s">
        <v>26</v>
      </c>
      <c r="G27" s="13" t="s">
        <v>11</v>
      </c>
    </row>
    <row r="28" spans="2:7" ht="28.15" customHeight="1" x14ac:dyDescent="0.25">
      <c r="B28" s="11" t="s">
        <v>90</v>
      </c>
      <c r="C28" s="17" t="s">
        <v>91</v>
      </c>
      <c r="D28" s="16" t="s">
        <v>45</v>
      </c>
      <c r="E28" s="16">
        <f>231.14+23.3</f>
        <v>254.44</v>
      </c>
      <c r="F28" s="15" t="s">
        <v>26</v>
      </c>
      <c r="G28" s="13" t="s">
        <v>63</v>
      </c>
    </row>
    <row r="29" spans="2:7" ht="28.15" customHeight="1" x14ac:dyDescent="0.25">
      <c r="B29" s="11" t="s">
        <v>80</v>
      </c>
      <c r="C29" s="17" t="s">
        <v>81</v>
      </c>
      <c r="D29" s="16" t="s">
        <v>27</v>
      </c>
      <c r="E29" s="16">
        <v>80</v>
      </c>
      <c r="F29" s="15" t="s">
        <v>26</v>
      </c>
      <c r="G29" s="13" t="s">
        <v>48</v>
      </c>
    </row>
    <row r="30" spans="2:7" ht="28.15" customHeight="1" x14ac:dyDescent="0.25">
      <c r="B30" s="11" t="s">
        <v>120</v>
      </c>
      <c r="C30" s="17" t="s">
        <v>121</v>
      </c>
      <c r="D30" s="16" t="s">
        <v>30</v>
      </c>
      <c r="E30" s="16">
        <v>49.58</v>
      </c>
      <c r="F30" s="15" t="s">
        <v>26</v>
      </c>
      <c r="G30" s="13" t="s">
        <v>37</v>
      </c>
    </row>
    <row r="31" spans="2:7" ht="28.15" customHeight="1" x14ac:dyDescent="0.25">
      <c r="B31" s="11" t="s">
        <v>76</v>
      </c>
      <c r="C31" s="17" t="s">
        <v>77</v>
      </c>
      <c r="D31" s="16" t="s">
        <v>30</v>
      </c>
      <c r="E31" s="16">
        <v>1385.08</v>
      </c>
      <c r="F31" s="15" t="s">
        <v>26</v>
      </c>
      <c r="G31" s="13" t="s">
        <v>11</v>
      </c>
    </row>
    <row r="32" spans="2:7" ht="28.15" customHeight="1" x14ac:dyDescent="0.25">
      <c r="B32" s="11" t="s">
        <v>118</v>
      </c>
      <c r="C32" s="17" t="s">
        <v>119</v>
      </c>
      <c r="D32" s="16" t="s">
        <v>27</v>
      </c>
      <c r="E32" s="16">
        <v>69.989999999999995</v>
      </c>
      <c r="F32" s="15" t="s">
        <v>26</v>
      </c>
      <c r="G32" s="13" t="s">
        <v>11</v>
      </c>
    </row>
    <row r="33" spans="2:7" ht="28.15" customHeight="1" x14ac:dyDescent="0.25">
      <c r="B33" s="11" t="s">
        <v>66</v>
      </c>
      <c r="C33" s="17" t="s">
        <v>67</v>
      </c>
      <c r="D33" s="16" t="s">
        <v>68</v>
      </c>
      <c r="E33" s="16">
        <f>22.5+26.7+24.6</f>
        <v>73.800000000000011</v>
      </c>
      <c r="F33" s="15" t="s">
        <v>26</v>
      </c>
      <c r="G33" s="13" t="s">
        <v>37</v>
      </c>
    </row>
    <row r="34" spans="2:7" ht="28.15" customHeight="1" x14ac:dyDescent="0.25">
      <c r="B34" s="11" t="s">
        <v>41</v>
      </c>
      <c r="C34" s="17" t="s">
        <v>42</v>
      </c>
      <c r="D34" s="16" t="s">
        <v>30</v>
      </c>
      <c r="E34" s="16">
        <f>14.4+14.4+14.4</f>
        <v>43.2</v>
      </c>
      <c r="F34" s="15" t="s">
        <v>26</v>
      </c>
      <c r="G34" s="13" t="s">
        <v>37</v>
      </c>
    </row>
    <row r="35" spans="2:7" ht="28.15" customHeight="1" x14ac:dyDescent="0.25">
      <c r="B35" s="11" t="s">
        <v>49</v>
      </c>
      <c r="C35" s="17" t="s">
        <v>50</v>
      </c>
      <c r="D35" s="16" t="s">
        <v>27</v>
      </c>
      <c r="E35" s="16">
        <f>130.65+130.65</f>
        <v>261.3</v>
      </c>
      <c r="F35" s="15" t="s">
        <v>26</v>
      </c>
      <c r="G35" s="13" t="s">
        <v>40</v>
      </c>
    </row>
    <row r="36" spans="2:7" ht="28.15" customHeight="1" x14ac:dyDescent="0.25">
      <c r="B36" s="11" t="s">
        <v>51</v>
      </c>
      <c r="C36" s="17" t="s">
        <v>52</v>
      </c>
      <c r="D36" s="16" t="s">
        <v>30</v>
      </c>
      <c r="E36" s="16">
        <f>1.5+45.74+1.5+27.31</f>
        <v>76.05</v>
      </c>
      <c r="F36" s="15" t="s">
        <v>26</v>
      </c>
      <c r="G36" s="13" t="s">
        <v>37</v>
      </c>
    </row>
    <row r="37" spans="2:7" ht="28.15" customHeight="1" x14ac:dyDescent="0.25">
      <c r="B37" s="11" t="s">
        <v>122</v>
      </c>
      <c r="C37" s="17" t="s">
        <v>123</v>
      </c>
      <c r="D37" s="16" t="s">
        <v>124</v>
      </c>
      <c r="E37" s="16">
        <v>373.8</v>
      </c>
      <c r="F37" s="15" t="s">
        <v>26</v>
      </c>
      <c r="G37" s="13" t="s">
        <v>125</v>
      </c>
    </row>
    <row r="38" spans="2:7" ht="28.15" customHeight="1" x14ac:dyDescent="0.25">
      <c r="B38" s="11" t="s">
        <v>126</v>
      </c>
      <c r="C38" s="17" t="s">
        <v>130</v>
      </c>
      <c r="D38" s="16" t="s">
        <v>27</v>
      </c>
      <c r="E38" s="16">
        <v>98.34</v>
      </c>
      <c r="F38" s="15" t="s">
        <v>26</v>
      </c>
      <c r="G38" s="13" t="s">
        <v>63</v>
      </c>
    </row>
    <row r="39" spans="2:7" ht="28.15" customHeight="1" x14ac:dyDescent="0.25">
      <c r="B39" s="11" t="s">
        <v>73</v>
      </c>
      <c r="C39" s="17" t="s">
        <v>74</v>
      </c>
      <c r="D39" s="16" t="s">
        <v>27</v>
      </c>
      <c r="E39" s="16">
        <f>784.13+996.71</f>
        <v>1780.8400000000001</v>
      </c>
      <c r="F39" s="15" t="s">
        <v>26</v>
      </c>
      <c r="G39" s="13" t="s">
        <v>11</v>
      </c>
    </row>
    <row r="40" spans="2:7" ht="28.15" customHeight="1" x14ac:dyDescent="0.25">
      <c r="B40" s="11" t="s">
        <v>78</v>
      </c>
      <c r="C40" s="17" t="s">
        <v>79</v>
      </c>
      <c r="D40" s="16" t="s">
        <v>25</v>
      </c>
      <c r="E40" s="16">
        <f>50.39+16.75+45.15+22.93+9.24+2.9+14.43+2.8+8.57+10.6+10.88+17+335.85+14.34+9.99+19.99+16.57</f>
        <v>608.38000000000011</v>
      </c>
      <c r="F40" s="15" t="s">
        <v>26</v>
      </c>
      <c r="G40" s="13" t="s">
        <v>11</v>
      </c>
    </row>
    <row r="41" spans="2:7" ht="28.15" customHeight="1" x14ac:dyDescent="0.25">
      <c r="B41" s="11" t="s">
        <v>102</v>
      </c>
      <c r="C41" s="17" t="s">
        <v>103</v>
      </c>
      <c r="D41" s="16" t="s">
        <v>25</v>
      </c>
      <c r="E41" s="16">
        <v>30</v>
      </c>
      <c r="F41" s="15" t="s">
        <v>26</v>
      </c>
      <c r="G41" s="13" t="s">
        <v>48</v>
      </c>
    </row>
    <row r="42" spans="2:7" ht="28.15" customHeight="1" x14ac:dyDescent="0.25">
      <c r="B42" s="11" t="s">
        <v>55</v>
      </c>
      <c r="C42" s="17" t="s">
        <v>56</v>
      </c>
      <c r="D42" s="16" t="s">
        <v>57</v>
      </c>
      <c r="E42" s="16">
        <v>13.79</v>
      </c>
      <c r="F42" s="15" t="s">
        <v>26</v>
      </c>
      <c r="G42" s="13" t="s">
        <v>12</v>
      </c>
    </row>
    <row r="43" spans="2:7" ht="28.15" customHeight="1" x14ac:dyDescent="0.25">
      <c r="B43" s="11" t="s">
        <v>58</v>
      </c>
      <c r="C43" s="17" t="s">
        <v>59</v>
      </c>
      <c r="D43" s="16" t="s">
        <v>60</v>
      </c>
      <c r="E43" s="16">
        <f>41.25+78.75</f>
        <v>120</v>
      </c>
      <c r="F43" s="15" t="s">
        <v>26</v>
      </c>
      <c r="G43" s="13" t="s">
        <v>40</v>
      </c>
    </row>
    <row r="44" spans="2:7" ht="28.15" customHeight="1" x14ac:dyDescent="0.25">
      <c r="B44" s="11" t="s">
        <v>92</v>
      </c>
      <c r="C44" s="17" t="s">
        <v>93</v>
      </c>
      <c r="D44" s="16" t="s">
        <v>45</v>
      </c>
      <c r="E44" s="16">
        <v>267.5</v>
      </c>
      <c r="F44" s="15" t="s">
        <v>26</v>
      </c>
      <c r="G44" s="13" t="s">
        <v>94</v>
      </c>
    </row>
    <row r="45" spans="2:7" ht="28.15" customHeight="1" x14ac:dyDescent="0.25">
      <c r="B45" s="11" t="s">
        <v>61</v>
      </c>
      <c r="C45" s="17" t="s">
        <v>62</v>
      </c>
      <c r="D45" s="16" t="s">
        <v>25</v>
      </c>
      <c r="E45" s="16">
        <f>21.78+21.78+21.78</f>
        <v>65.34</v>
      </c>
      <c r="F45" s="15" t="s">
        <v>26</v>
      </c>
      <c r="G45" s="13" t="s">
        <v>40</v>
      </c>
    </row>
    <row r="46" spans="2:7" ht="28.15" customHeight="1" x14ac:dyDescent="0.25">
      <c r="B46" s="11" t="s">
        <v>71</v>
      </c>
      <c r="C46" s="17" t="s">
        <v>72</v>
      </c>
      <c r="D46" s="16" t="s">
        <v>25</v>
      </c>
      <c r="E46" s="16">
        <v>82.95</v>
      </c>
      <c r="F46" s="15" t="s">
        <v>26</v>
      </c>
      <c r="G46" s="13" t="s">
        <v>64</v>
      </c>
    </row>
    <row r="47" spans="2:7" ht="28.5" customHeight="1" x14ac:dyDescent="0.25">
      <c r="B47" s="11" t="s">
        <v>71</v>
      </c>
      <c r="C47" s="17" t="s">
        <v>72</v>
      </c>
      <c r="D47" s="16" t="s">
        <v>25</v>
      </c>
      <c r="E47" s="16">
        <v>208.64</v>
      </c>
      <c r="F47" s="15" t="s">
        <v>26</v>
      </c>
      <c r="G47" s="13" t="s">
        <v>63</v>
      </c>
    </row>
    <row r="48" spans="2:7" ht="28.5" customHeight="1" x14ac:dyDescent="0.25">
      <c r="B48" s="11" t="s">
        <v>85</v>
      </c>
      <c r="C48" s="17" t="s">
        <v>86</v>
      </c>
      <c r="D48" s="16" t="s">
        <v>87</v>
      </c>
      <c r="E48" s="16">
        <v>500</v>
      </c>
      <c r="F48" s="15" t="s">
        <v>26</v>
      </c>
      <c r="G48" s="13" t="s">
        <v>84</v>
      </c>
    </row>
    <row r="49" spans="2:8" ht="28.15" customHeight="1" x14ac:dyDescent="0.25">
      <c r="B49" s="11" t="s">
        <v>83</v>
      </c>
      <c r="C49" s="17"/>
      <c r="D49" s="16" t="s">
        <v>25</v>
      </c>
      <c r="E49" s="16">
        <v>304.32</v>
      </c>
      <c r="F49" s="15" t="s">
        <v>26</v>
      </c>
      <c r="G49" s="13" t="s">
        <v>84</v>
      </c>
    </row>
    <row r="50" spans="2:8" ht="28.15" customHeight="1" x14ac:dyDescent="0.25">
      <c r="B50" s="11" t="s">
        <v>116</v>
      </c>
      <c r="C50" s="17" t="s">
        <v>117</v>
      </c>
      <c r="D50" s="16" t="s">
        <v>27</v>
      </c>
      <c r="E50" s="16">
        <v>35.590000000000003</v>
      </c>
      <c r="F50" s="15" t="s">
        <v>26</v>
      </c>
      <c r="G50" s="13" t="s">
        <v>11</v>
      </c>
    </row>
    <row r="51" spans="2:8" ht="28.15" customHeight="1" x14ac:dyDescent="0.25">
      <c r="B51" s="11" t="s">
        <v>88</v>
      </c>
      <c r="C51" s="17" t="s">
        <v>89</v>
      </c>
      <c r="D51" s="16" t="s">
        <v>27</v>
      </c>
      <c r="E51" s="16">
        <f>60+46.01</f>
        <v>106.00999999999999</v>
      </c>
      <c r="F51" s="15" t="s">
        <v>26</v>
      </c>
      <c r="G51" s="13" t="s">
        <v>11</v>
      </c>
    </row>
    <row r="52" spans="2:8" ht="28.15" customHeight="1" x14ac:dyDescent="0.25">
      <c r="B52" s="11" t="s">
        <v>35</v>
      </c>
      <c r="C52" s="17" t="s">
        <v>36</v>
      </c>
      <c r="D52" s="16" t="s">
        <v>27</v>
      </c>
      <c r="E52" s="16">
        <f>57.8+36.19+51.09+40.14+61.47+15.65+89.16+20.23+38.83+114.72+22.69+10.21+17.79+19.44</f>
        <v>595.41000000000008</v>
      </c>
      <c r="F52" s="15" t="s">
        <v>26</v>
      </c>
      <c r="G52" s="13" t="s">
        <v>11</v>
      </c>
    </row>
    <row r="53" spans="2:8" s="27" customFormat="1" ht="38.25" customHeight="1" x14ac:dyDescent="0.25">
      <c r="B53" s="22" t="s">
        <v>22</v>
      </c>
      <c r="C53" s="23"/>
      <c r="D53" s="24"/>
      <c r="E53" s="24">
        <f>SUM(E8:E52)</f>
        <v>14627.139999999998</v>
      </c>
      <c r="F53" s="25"/>
      <c r="G53" s="26"/>
      <c r="H53" s="2"/>
    </row>
    <row r="54" spans="2:8" x14ac:dyDescent="0.25">
      <c r="B54" s="6"/>
      <c r="C54" s="7"/>
      <c r="D54" s="7"/>
      <c r="E54" s="7" t="s">
        <v>14</v>
      </c>
      <c r="F54" s="7"/>
      <c r="G54" s="10"/>
    </row>
    <row r="56" spans="2:8" x14ac:dyDescent="0.25">
      <c r="B56" t="s">
        <v>8</v>
      </c>
    </row>
    <row r="57" spans="2:8" x14ac:dyDescent="0.25">
      <c r="B57" t="s">
        <v>15</v>
      </c>
    </row>
    <row r="58" spans="2:8" x14ac:dyDescent="0.25">
      <c r="B58" t="s">
        <v>9</v>
      </c>
    </row>
  </sheetData>
  <mergeCells count="3">
    <mergeCell ref="B2:G2"/>
    <mergeCell ref="B4:G4"/>
    <mergeCell ref="C3:E3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9"/>
  <sheetViews>
    <sheetView workbookViewId="0">
      <selection activeCell="C15" sqref="C15"/>
    </sheetView>
  </sheetViews>
  <sheetFormatPr defaultRowHeight="15" x14ac:dyDescent="0.25"/>
  <cols>
    <col min="2" max="2" width="38.7109375" customWidth="1"/>
    <col min="3" max="3" width="25.28515625" customWidth="1"/>
    <col min="4" max="4" width="35.28515625" customWidth="1"/>
    <col min="5" max="5" width="24.28515625" customWidth="1"/>
  </cols>
  <sheetData>
    <row r="1" spans="2:8" ht="18" x14ac:dyDescent="0.25">
      <c r="B1" s="28"/>
      <c r="C1" s="28"/>
      <c r="D1" s="28"/>
      <c r="E1" s="1"/>
    </row>
    <row r="2" spans="2:8" ht="18" customHeight="1" x14ac:dyDescent="0.25">
      <c r="B2" s="31" t="s">
        <v>16</v>
      </c>
      <c r="C2" s="31"/>
      <c r="D2" s="31"/>
      <c r="E2" s="2"/>
    </row>
    <row r="3" spans="2:8" x14ac:dyDescent="0.25">
      <c r="B3" s="34" t="s">
        <v>21</v>
      </c>
      <c r="C3" s="34"/>
      <c r="D3" s="34"/>
      <c r="E3" s="1"/>
    </row>
    <row r="4" spans="2:8" x14ac:dyDescent="0.25">
      <c r="B4" s="32" t="s">
        <v>65</v>
      </c>
      <c r="C4" s="33"/>
      <c r="D4" s="33"/>
    </row>
    <row r="5" spans="2:8" ht="18" x14ac:dyDescent="0.25">
      <c r="B5" s="30" t="s">
        <v>5</v>
      </c>
      <c r="C5" s="29"/>
      <c r="D5" s="29"/>
    </row>
    <row r="6" spans="2:8" ht="65.45" customHeight="1" x14ac:dyDescent="0.25">
      <c r="B6" s="3" t="s">
        <v>4</v>
      </c>
      <c r="C6" s="3" t="s">
        <v>7</v>
      </c>
      <c r="D6" s="3" t="s">
        <v>6</v>
      </c>
    </row>
    <row r="7" spans="2:8" s="5" customFormat="1" ht="18.600000000000001" customHeight="1" x14ac:dyDescent="0.2">
      <c r="B7" s="4">
        <v>1</v>
      </c>
      <c r="C7" s="4">
        <v>2</v>
      </c>
      <c r="D7" s="4">
        <v>3</v>
      </c>
    </row>
    <row r="8" spans="2:8" ht="30" customHeight="1" x14ac:dyDescent="0.25">
      <c r="B8" s="9" t="s">
        <v>18</v>
      </c>
      <c r="C8" s="8">
        <v>154016.34</v>
      </c>
      <c r="D8" s="18" t="s">
        <v>19</v>
      </c>
      <c r="H8" s="14"/>
    </row>
    <row r="9" spans="2:8" ht="30" customHeight="1" x14ac:dyDescent="0.25">
      <c r="B9" s="9" t="s">
        <v>18</v>
      </c>
      <c r="C9" s="8">
        <v>5263.55</v>
      </c>
      <c r="D9" s="18" t="s">
        <v>112</v>
      </c>
      <c r="H9" s="14"/>
    </row>
    <row r="10" spans="2:8" ht="30" customHeight="1" x14ac:dyDescent="0.25">
      <c r="B10" s="9" t="s">
        <v>18</v>
      </c>
      <c r="C10" s="8">
        <f>25382.79+488.75</f>
        <v>25871.54</v>
      </c>
      <c r="D10" s="19" t="s">
        <v>20</v>
      </c>
      <c r="H10" s="14"/>
    </row>
    <row r="11" spans="2:8" ht="30" customHeight="1" x14ac:dyDescent="0.25">
      <c r="B11" s="9" t="s">
        <v>18</v>
      </c>
      <c r="C11" s="8">
        <v>388</v>
      </c>
      <c r="D11" s="19" t="s">
        <v>32</v>
      </c>
      <c r="H11" s="14"/>
    </row>
    <row r="12" spans="2:8" ht="30" customHeight="1" x14ac:dyDescent="0.25">
      <c r="B12" s="9" t="s">
        <v>33</v>
      </c>
      <c r="C12" s="8">
        <v>5481.28</v>
      </c>
      <c r="D12" s="19" t="s">
        <v>75</v>
      </c>
      <c r="H12" s="14"/>
    </row>
    <row r="13" spans="2:8" ht="30" customHeight="1" x14ac:dyDescent="0.25">
      <c r="B13" s="9" t="s">
        <v>82</v>
      </c>
      <c r="C13" s="8">
        <v>2079.52</v>
      </c>
      <c r="D13" s="19" t="s">
        <v>19</v>
      </c>
      <c r="H13" s="14"/>
    </row>
    <row r="14" spans="2:8" ht="30" customHeight="1" x14ac:dyDescent="0.25">
      <c r="B14" s="9" t="s">
        <v>111</v>
      </c>
      <c r="C14" s="8">
        <f>393.8+36</f>
        <v>429.8</v>
      </c>
      <c r="D14" s="19" t="s">
        <v>28</v>
      </c>
      <c r="H14" s="14"/>
    </row>
    <row r="15" spans="2:8" ht="30" customHeight="1" x14ac:dyDescent="0.25">
      <c r="B15" s="9" t="s">
        <v>22</v>
      </c>
      <c r="C15" s="20">
        <f>SUM(C8:C14)</f>
        <v>193530.02999999997</v>
      </c>
      <c r="D15" s="19"/>
      <c r="H15" s="14"/>
    </row>
    <row r="16" spans="2:8" x14ac:dyDescent="0.25">
      <c r="B16" s="21"/>
      <c r="C16" s="21"/>
      <c r="D16" s="21"/>
    </row>
    <row r="17" spans="2:2" x14ac:dyDescent="0.25">
      <c r="B17" t="s">
        <v>8</v>
      </c>
    </row>
    <row r="18" spans="2:2" x14ac:dyDescent="0.25">
      <c r="B18" t="s">
        <v>15</v>
      </c>
    </row>
    <row r="19" spans="2:2" x14ac:dyDescent="0.25">
      <c r="B19" t="s">
        <v>9</v>
      </c>
    </row>
  </sheetData>
  <mergeCells count="3">
    <mergeCell ref="B2:D2"/>
    <mergeCell ref="B4:D4"/>
    <mergeCell ref="B3:D3"/>
  </mergeCells>
  <pageMargins left="0.7" right="0.7" top="0.75" bottom="0.75" header="0.3" footer="0.3"/>
  <pageSetup paperSize="9" scale="8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Admin</cp:lastModifiedBy>
  <cp:lastPrinted>2025-09-15T09:07:44Z</cp:lastPrinted>
  <dcterms:created xsi:type="dcterms:W3CDTF">2022-08-12T12:51:27Z</dcterms:created>
  <dcterms:modified xsi:type="dcterms:W3CDTF">2025-12-09T09:33:52Z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