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izvršenje proračuna\2025\12-2025\"/>
    </mc:Choice>
  </mc:AlternateContent>
  <bookViews>
    <workbookView xWindow="0" yWindow="0" windowWidth="28800" windowHeight="12135" activeTab="1"/>
  </bookViews>
  <sheets>
    <sheet name="Kategorija 1" sheetId="10" r:id="rId1"/>
    <sheet name="Kategorija 2" sheetId="7" r:id="rId2"/>
  </sheet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7" l="1"/>
  <c r="C9" i="7"/>
  <c r="C20" i="7" s="1"/>
  <c r="C10" i="7" l="1"/>
  <c r="C14" i="7"/>
  <c r="E12" i="10"/>
  <c r="E35" i="10" s="1"/>
  <c r="E14" i="10"/>
  <c r="E13" i="10"/>
  <c r="E18" i="10"/>
  <c r="E17" i="10"/>
  <c r="E34" i="10"/>
  <c r="E20" i="10"/>
  <c r="C18" i="7"/>
  <c r="C19" i="7"/>
  <c r="E25" i="10"/>
  <c r="C17" i="7"/>
  <c r="E8" i="10"/>
</calcChain>
</file>

<file path=xl/sharedStrings.xml><?xml version="1.0" encoding="utf-8"?>
<sst xmlns="http://schemas.openxmlformats.org/spreadsheetml/2006/main" count="185" uniqueCount="106">
  <si>
    <t xml:space="preserve">NAZIV PRIMATELJA </t>
  </si>
  <si>
    <t xml:space="preserve">OIB PRIMATELJA </t>
  </si>
  <si>
    <t xml:space="preserve">NAZIV ISPLATITELJA </t>
  </si>
  <si>
    <t>Kategorija 1</t>
  </si>
  <si>
    <t>NAZIV ISPLATITELJA</t>
  </si>
  <si>
    <t>Kategorija 2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</si>
  <si>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</si>
  <si>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</si>
  <si>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</si>
  <si>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>proračunskog računovodstva i računski plan.</t>
  </si>
  <si>
    <t>UKUPAN IZNOS ISPLATE PO PRIMATELJU SRED.U RAZDO.IZVJ.*</t>
  </si>
  <si>
    <t>3221, UREDSKI MATERIJAL I OSTALI MATERIJALNI RASHODI</t>
  </si>
  <si>
    <t xml:space="preserve">3431, BANKARSKE USLUGE I USLUGE PLATNOG PROMETA </t>
  </si>
  <si>
    <t xml:space="preserve"> </t>
  </si>
  <si>
    <t xml:space="preserve">**Iskazuje se šifra i naziv računa ekonomske klasifikacije razine odjeljka u skladu s pravilnikom kojim se uređuje sustav </t>
  </si>
  <si>
    <t>JAVNA OBJAVA INFORMACIJA O PRORAČUNSKOJ POTROŠNJI</t>
  </si>
  <si>
    <t xml:space="preserve">SJEDIŠTE/PREBIVALIŠTE (GRAD/OPĆINA) PRIMATELJA </t>
  </si>
  <si>
    <t xml:space="preserve">MINISTARSTVO ZNANOSTI I OBRAZOVANJA </t>
  </si>
  <si>
    <t>3111, PLAĆE ZA REDOVAN RAD</t>
  </si>
  <si>
    <t xml:space="preserve">3132, DOPRINOS ZA OBVEZNO ZDRAVSTVENO OSIGURANJE </t>
  </si>
  <si>
    <t>USTANOVA; SREDNJA ŠKOLA HVAR,  OIB: 92464275654</t>
  </si>
  <si>
    <t>UKUPNO</t>
  </si>
  <si>
    <t>OTP banka d.d.</t>
  </si>
  <si>
    <t>52508873833</t>
  </si>
  <si>
    <t>Split</t>
  </si>
  <si>
    <t>Srednja škola Hvar</t>
  </si>
  <si>
    <t>Zagreb</t>
  </si>
  <si>
    <t>3211, SLUŽBENA PUTOVANJA</t>
  </si>
  <si>
    <t>3295, PRISTOJBE I NAKNADE</t>
  </si>
  <si>
    <t>SDŽ- DECENTRALIZACIJA</t>
  </si>
  <si>
    <t>Konzum plus d.d.</t>
  </si>
  <si>
    <t>62226620908</t>
  </si>
  <si>
    <t>3234, KOMUNALNE USLUGE</t>
  </si>
  <si>
    <t>Jelsa</t>
  </si>
  <si>
    <t>3212, SLUŽBENA PUTOVANJA</t>
  </si>
  <si>
    <t>3225, SITAN INVENTAR</t>
  </si>
  <si>
    <t>3121, OSTALI RASHODI ZA ZAPOSLENE</t>
  </si>
  <si>
    <t>SDŽ - UČIMO ZAJEDNO</t>
  </si>
  <si>
    <t>Hvar</t>
  </si>
  <si>
    <t>HEP elektra</t>
  </si>
  <si>
    <t>43965974818</t>
  </si>
  <si>
    <t>3223, ENERGIJA</t>
  </si>
  <si>
    <t>Tommy d.o.o.</t>
  </si>
  <si>
    <t>00278260010</t>
  </si>
  <si>
    <t>SDŽ - E-TEHNIČAR</t>
  </si>
  <si>
    <t>93923226222</t>
  </si>
  <si>
    <t>Gornji Stupnik</t>
  </si>
  <si>
    <t>E-plus d.o.o.</t>
  </si>
  <si>
    <t>Klimatizacija Gurdulić</t>
  </si>
  <si>
    <t>65415216256</t>
  </si>
  <si>
    <t>Komunalno Hvar d.o.o.</t>
  </si>
  <si>
    <t>85724396887</t>
  </si>
  <si>
    <t>3238, RAČUNALNE USLUGE</t>
  </si>
  <si>
    <t>Tramax d.o.o.</t>
  </si>
  <si>
    <t>21270210680</t>
  </si>
  <si>
    <t>SDŽ - DECENTRALIZACIJA</t>
  </si>
  <si>
    <t xml:space="preserve">Razdoblje: prosinac 2025. godine </t>
  </si>
  <si>
    <t>Financijska agencija, d.d.</t>
  </si>
  <si>
    <t>85821130368</t>
  </si>
  <si>
    <t>3299, OSTALI NESPOMENUTI RASHODI POSLOVANJA</t>
  </si>
  <si>
    <t>Infokom d.o.o.</t>
  </si>
  <si>
    <t>95530746475</t>
  </si>
  <si>
    <t>Pivac mesna industrija d.o.o.</t>
  </si>
  <si>
    <t>28128148322</t>
  </si>
  <si>
    <t>Vrgorac</t>
  </si>
  <si>
    <t>In Rebus d.o.o.</t>
  </si>
  <si>
    <t>91591564577</t>
  </si>
  <si>
    <t>Inter Hvar d.o.o.</t>
  </si>
  <si>
    <t>61823356827</t>
  </si>
  <si>
    <t>3224, MATERIJAL I DIJELOVI ZA TEKUĆE ODRŽAVANJE</t>
  </si>
  <si>
    <t>3721, NAKNADE GRAĐANIMA I KUĆANSTVIMA U NOVCU</t>
  </si>
  <si>
    <t>Katarina Zrinski d.o.o.</t>
  </si>
  <si>
    <t>13653700851</t>
  </si>
  <si>
    <t>Varaždin</t>
  </si>
  <si>
    <t>4241, KNJIGE</t>
  </si>
  <si>
    <t>Školska knjiga d.d.</t>
  </si>
  <si>
    <t>38967655335</t>
  </si>
  <si>
    <t>Zagrebačka stvarnost d.o.o.</t>
  </si>
  <si>
    <t>54812625705</t>
  </si>
  <si>
    <t>Hardware j.d.o.o.</t>
  </si>
  <si>
    <t>05542703398</t>
  </si>
  <si>
    <t>Stari Grad</t>
  </si>
  <si>
    <t>3232, USLUGE TEKUĆEG I INVESTICIJSKOG ODRŽAVANJA</t>
  </si>
  <si>
    <t xml:space="preserve">Hvarski vodovod </t>
  </si>
  <si>
    <t>96577868636</t>
  </si>
  <si>
    <t>Grad Hvar</t>
  </si>
  <si>
    <t>Croatia osiguranje</t>
  </si>
  <si>
    <t>26187994862</t>
  </si>
  <si>
    <t>3292, PREMIJE OSIGURANJA</t>
  </si>
  <si>
    <t>Xxlojko obrt za usluge</t>
  </si>
  <si>
    <t>21072497250</t>
  </si>
  <si>
    <t>3239, OSTALE USLUGE</t>
  </si>
  <si>
    <t>Hrvatska pošta d.d.</t>
  </si>
  <si>
    <t>87311810356</t>
  </si>
  <si>
    <t>Velika Gorica</t>
  </si>
  <si>
    <t>3231, USLUGE TELEFONA, INTERNETA, POŠTE I PRIJEVOZA</t>
  </si>
  <si>
    <t>Jelkom d.o.o.</t>
  </si>
  <si>
    <t>92345732468</t>
  </si>
  <si>
    <t>Vrboska</t>
  </si>
  <si>
    <t>Razglednica d.o.o.</t>
  </si>
  <si>
    <t>61542228694</t>
  </si>
  <si>
    <t>Hrvatski telekom d.d.</t>
  </si>
  <si>
    <t>81793146560</t>
  </si>
  <si>
    <t>Telemach Hrvatska d.o.o.</t>
  </si>
  <si>
    <t>70133616033</t>
  </si>
  <si>
    <t>01250166084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</si>
</sst>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2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vertical="center" wrapText="1"/>
    </xf>
    <xf numFmtId="0" fontId="0" fillId="0" borderId="0" xfId="0" applyAlignment="1"/>
    <xf numFmtId="4" fontId="4" fillId="2" borderId="2" xfId="0" applyNumberFormat="1" applyFont="1" applyFill="1" applyBorder="1" applyAlignment="1">
      <alignment horizontal="center" wrapText="1"/>
    </xf>
    <xf numFmtId="4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wrapText="1"/>
    </xf>
    <xf numFmtId="0" fontId="5" fillId="0" borderId="0" xfId="0" applyFont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2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topLeftCell="A34" workbookViewId="0">
      <selection activeCell="C15" sqref="C15"/>
    </sheetView>
  </sheetViews>
  <sheetFormatPr defaultRowHeight="15" x14ac:dyDescent="0.25"/>
  <cols>
    <col min="2" max="2" width="38.7109375" customWidth="1"/>
    <col min="3" max="3" width="23.28515625" customWidth="1"/>
    <col min="4" max="4" width="23.85546875" customWidth="1"/>
    <col min="5" max="5" width="27.28515625" customWidth="1"/>
    <col min="6" max="6" width="25.140625" customWidth="1"/>
    <col min="7" max="7" width="33.85546875" customWidth="1"/>
    <col min="8" max="8" width="24.28515625" customWidth="1"/>
  </cols>
  <sheetData>
    <row r="1" spans="2:8" ht="18" x14ac:dyDescent="0.25">
      <c r="B1" s="28"/>
      <c r="C1" s="28"/>
      <c r="D1" s="28"/>
      <c r="E1" s="28"/>
      <c r="F1" s="28"/>
      <c r="G1" s="28"/>
      <c r="H1" s="1"/>
    </row>
    <row r="2" spans="2:8" ht="18" customHeight="1" x14ac:dyDescent="0.25">
      <c r="B2" s="31" t="s">
        <v>15</v>
      </c>
      <c r="C2" s="31"/>
      <c r="D2" s="31"/>
      <c r="E2" s="31"/>
      <c r="F2" s="31"/>
      <c r="G2" s="31"/>
      <c r="H2" s="2"/>
    </row>
    <row r="3" spans="2:8" ht="34.9" customHeight="1" x14ac:dyDescent="0.25">
      <c r="B3" s="29"/>
      <c r="C3" s="34" t="s">
        <v>20</v>
      </c>
      <c r="D3" s="34"/>
      <c r="E3" s="34"/>
      <c r="F3" s="29"/>
      <c r="G3" s="29"/>
      <c r="H3" s="1"/>
    </row>
    <row r="4" spans="2:8" x14ac:dyDescent="0.25">
      <c r="B4" s="32" t="s">
        <v>56</v>
      </c>
      <c r="C4" s="33"/>
      <c r="D4" s="33"/>
      <c r="E4" s="33"/>
      <c r="F4" s="33"/>
      <c r="G4" s="33"/>
    </row>
    <row r="5" spans="2:8" ht="18" x14ac:dyDescent="0.25">
      <c r="B5" s="30" t="s">
        <v>3</v>
      </c>
      <c r="C5" s="29"/>
      <c r="D5" s="29"/>
      <c r="E5" s="29"/>
      <c r="F5" s="29"/>
      <c r="G5" s="29"/>
    </row>
    <row r="6" spans="2:8" ht="65.45" customHeight="1" x14ac:dyDescent="0.25">
      <c r="B6" s="3" t="s">
        <v>0</v>
      </c>
      <c r="C6" s="3" t="s">
        <v>1</v>
      </c>
      <c r="D6" s="3" t="s">
        <v>16</v>
      </c>
      <c r="E6" s="3" t="s">
        <v>10</v>
      </c>
      <c r="F6" s="3" t="s">
        <v>2</v>
      </c>
      <c r="G6" s="3" t="s">
        <v>6</v>
      </c>
    </row>
    <row r="7" spans="2:8" s="5" customFormat="1" ht="18.600000000000001" customHeight="1" x14ac:dyDescent="0.2"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</row>
    <row r="8" spans="2:8" ht="30" customHeight="1" x14ac:dyDescent="0.25">
      <c r="B8" s="11" t="s">
        <v>22</v>
      </c>
      <c r="C8" s="17" t="s">
        <v>23</v>
      </c>
      <c r="D8" s="16" t="s">
        <v>24</v>
      </c>
      <c r="E8" s="16">
        <f>133.46+6.71+0.02+2.69+1.97</f>
        <v>144.85000000000002</v>
      </c>
      <c r="F8" s="15" t="s">
        <v>25</v>
      </c>
      <c r="G8" s="12" t="s">
        <v>12</v>
      </c>
    </row>
    <row r="9" spans="2:8" ht="30" customHeight="1" x14ac:dyDescent="0.25">
      <c r="B9" s="11" t="s">
        <v>60</v>
      </c>
      <c r="C9" s="17" t="s">
        <v>61</v>
      </c>
      <c r="D9" s="16" t="s">
        <v>24</v>
      </c>
      <c r="E9" s="16">
        <v>21.78</v>
      </c>
      <c r="F9" s="15" t="s">
        <v>25</v>
      </c>
      <c r="G9" s="12" t="s">
        <v>52</v>
      </c>
    </row>
    <row r="10" spans="2:8" ht="28.15" customHeight="1" x14ac:dyDescent="0.25">
      <c r="B10" s="11" t="s">
        <v>62</v>
      </c>
      <c r="C10" s="17" t="s">
        <v>63</v>
      </c>
      <c r="D10" s="16" t="s">
        <v>64</v>
      </c>
      <c r="E10" s="16">
        <v>152.88</v>
      </c>
      <c r="F10" s="15" t="s">
        <v>25</v>
      </c>
      <c r="G10" s="13" t="s">
        <v>11</v>
      </c>
    </row>
    <row r="11" spans="2:8" ht="28.15" customHeight="1" x14ac:dyDescent="0.25">
      <c r="B11" s="11" t="s">
        <v>57</v>
      </c>
      <c r="C11" s="17" t="s">
        <v>58</v>
      </c>
      <c r="D11" s="16" t="s">
        <v>26</v>
      </c>
      <c r="E11" s="16">
        <v>8.3000000000000007</v>
      </c>
      <c r="F11" s="15" t="s">
        <v>25</v>
      </c>
      <c r="G11" s="13" t="s">
        <v>59</v>
      </c>
    </row>
    <row r="12" spans="2:8" ht="28.15" customHeight="1" x14ac:dyDescent="0.25">
      <c r="B12" s="11" t="s">
        <v>65</v>
      </c>
      <c r="C12" s="17" t="s">
        <v>66</v>
      </c>
      <c r="D12" s="16" t="s">
        <v>26</v>
      </c>
      <c r="E12" s="16">
        <f>130.65+130.65</f>
        <v>261.3</v>
      </c>
      <c r="F12" s="15" t="s">
        <v>25</v>
      </c>
      <c r="G12" s="13" t="s">
        <v>52</v>
      </c>
    </row>
    <row r="13" spans="2:8" ht="28.15" customHeight="1" x14ac:dyDescent="0.25">
      <c r="B13" s="11" t="s">
        <v>39</v>
      </c>
      <c r="C13" s="17" t="s">
        <v>40</v>
      </c>
      <c r="D13" s="16" t="s">
        <v>26</v>
      </c>
      <c r="E13" s="16">
        <f>437.56+396.46+380.07+95.12+329.95+113.49+302.11</f>
        <v>2054.7600000000002</v>
      </c>
      <c r="F13" s="15" t="s">
        <v>25</v>
      </c>
      <c r="G13" s="13" t="s">
        <v>41</v>
      </c>
    </row>
    <row r="14" spans="2:8" ht="28.15" customHeight="1" x14ac:dyDescent="0.25">
      <c r="B14" s="11" t="s">
        <v>83</v>
      </c>
      <c r="C14" s="17" t="s">
        <v>84</v>
      </c>
      <c r="D14" s="16" t="s">
        <v>33</v>
      </c>
      <c r="E14" s="16">
        <f>66.99+103.54+5.09+124.93</f>
        <v>300.55</v>
      </c>
      <c r="F14" s="15" t="s">
        <v>25</v>
      </c>
      <c r="G14" s="13" t="s">
        <v>32</v>
      </c>
    </row>
    <row r="15" spans="2:8" ht="28.15" customHeight="1" x14ac:dyDescent="0.25">
      <c r="B15" s="11" t="s">
        <v>85</v>
      </c>
      <c r="C15" s="17" t="s">
        <v>105</v>
      </c>
      <c r="D15" s="16" t="s">
        <v>38</v>
      </c>
      <c r="E15" s="16">
        <v>129.21</v>
      </c>
      <c r="F15" s="15" t="s">
        <v>25</v>
      </c>
      <c r="G15" s="13" t="s">
        <v>32</v>
      </c>
    </row>
    <row r="16" spans="2:8" ht="28.15" customHeight="1" x14ac:dyDescent="0.25">
      <c r="B16" s="11" t="s">
        <v>86</v>
      </c>
      <c r="C16" s="17" t="s">
        <v>87</v>
      </c>
      <c r="D16" s="16" t="s">
        <v>26</v>
      </c>
      <c r="E16" s="16">
        <v>106.78</v>
      </c>
      <c r="F16" s="15" t="s">
        <v>25</v>
      </c>
      <c r="G16" s="13" t="s">
        <v>88</v>
      </c>
    </row>
    <row r="17" spans="2:7" ht="28.15" customHeight="1" x14ac:dyDescent="0.25">
      <c r="B17" s="11" t="s">
        <v>42</v>
      </c>
      <c r="C17" s="17" t="s">
        <v>43</v>
      </c>
      <c r="D17" s="16" t="s">
        <v>24</v>
      </c>
      <c r="E17" s="16">
        <f>23.8+14.69+33.54+13.99+35.76+32.62+6.64+18.99+21.02</f>
        <v>201.05</v>
      </c>
      <c r="F17" s="15" t="s">
        <v>25</v>
      </c>
      <c r="G17" s="13" t="s">
        <v>11</v>
      </c>
    </row>
    <row r="18" spans="2:7" ht="28.15" customHeight="1" x14ac:dyDescent="0.25">
      <c r="B18" s="11" t="s">
        <v>53</v>
      </c>
      <c r="C18" s="17" t="s">
        <v>54</v>
      </c>
      <c r="D18" s="16" t="s">
        <v>24</v>
      </c>
      <c r="E18" s="16">
        <f>570.35+393.5</f>
        <v>963.85</v>
      </c>
      <c r="F18" s="15" t="s">
        <v>25</v>
      </c>
      <c r="G18" s="13" t="s">
        <v>11</v>
      </c>
    </row>
    <row r="19" spans="2:7" ht="28.15" customHeight="1" x14ac:dyDescent="0.25">
      <c r="B19" s="11" t="s">
        <v>96</v>
      </c>
      <c r="C19" s="17" t="s">
        <v>97</v>
      </c>
      <c r="D19" s="16" t="s">
        <v>98</v>
      </c>
      <c r="E19" s="16">
        <v>22.5</v>
      </c>
      <c r="F19" s="15" t="s">
        <v>25</v>
      </c>
      <c r="G19" s="13" t="s">
        <v>32</v>
      </c>
    </row>
    <row r="20" spans="2:7" ht="28.15" customHeight="1" x14ac:dyDescent="0.25">
      <c r="B20" s="11" t="s">
        <v>50</v>
      </c>
      <c r="C20" s="17" t="s">
        <v>51</v>
      </c>
      <c r="D20" s="16" t="s">
        <v>38</v>
      </c>
      <c r="E20" s="16">
        <f>187.42+14.4+14.4</f>
        <v>216.22</v>
      </c>
      <c r="F20" s="15" t="s">
        <v>25</v>
      </c>
      <c r="G20" s="13" t="s">
        <v>32</v>
      </c>
    </row>
    <row r="21" spans="2:7" ht="28.15" customHeight="1" x14ac:dyDescent="0.25">
      <c r="B21" s="11" t="s">
        <v>92</v>
      </c>
      <c r="C21" s="17" t="s">
        <v>93</v>
      </c>
      <c r="D21" s="16" t="s">
        <v>94</v>
      </c>
      <c r="E21" s="16">
        <v>3.44</v>
      </c>
      <c r="F21" s="15" t="s">
        <v>25</v>
      </c>
      <c r="G21" s="13" t="s">
        <v>95</v>
      </c>
    </row>
    <row r="22" spans="2:7" ht="28.15" customHeight="1" x14ac:dyDescent="0.25">
      <c r="B22" s="11" t="s">
        <v>103</v>
      </c>
      <c r="C22" s="17" t="s">
        <v>104</v>
      </c>
      <c r="D22" s="16" t="s">
        <v>26</v>
      </c>
      <c r="E22" s="16">
        <v>148.82</v>
      </c>
      <c r="F22" s="15" t="s">
        <v>25</v>
      </c>
      <c r="G22" s="13" t="s">
        <v>95</v>
      </c>
    </row>
    <row r="23" spans="2:7" ht="28.15" customHeight="1" x14ac:dyDescent="0.25">
      <c r="B23" s="11" t="s">
        <v>67</v>
      </c>
      <c r="C23" s="17" t="s">
        <v>68</v>
      </c>
      <c r="D23" s="16" t="s">
        <v>38</v>
      </c>
      <c r="E23" s="16">
        <v>776.19</v>
      </c>
      <c r="F23" s="15" t="s">
        <v>25</v>
      </c>
      <c r="G23" s="13" t="s">
        <v>69</v>
      </c>
    </row>
    <row r="24" spans="2:7" ht="28.15" customHeight="1" x14ac:dyDescent="0.25">
      <c r="B24" s="11" t="s">
        <v>71</v>
      </c>
      <c r="C24" s="17" t="s">
        <v>72</v>
      </c>
      <c r="D24" s="16" t="s">
        <v>73</v>
      </c>
      <c r="E24" s="16">
        <v>219.71</v>
      </c>
      <c r="F24" s="15" t="s">
        <v>25</v>
      </c>
      <c r="G24" s="13" t="s">
        <v>74</v>
      </c>
    </row>
    <row r="25" spans="2:7" ht="28.15" customHeight="1" x14ac:dyDescent="0.25">
      <c r="B25" s="11" t="s">
        <v>75</v>
      </c>
      <c r="C25" s="17" t="s">
        <v>76</v>
      </c>
      <c r="D25" s="16" t="s">
        <v>26</v>
      </c>
      <c r="E25" s="16">
        <f>287.4+749.48</f>
        <v>1036.8800000000001</v>
      </c>
      <c r="F25" s="15" t="s">
        <v>25</v>
      </c>
      <c r="G25" s="13" t="s">
        <v>74</v>
      </c>
    </row>
    <row r="26" spans="2:7" ht="28.15" customHeight="1" x14ac:dyDescent="0.25">
      <c r="B26" s="11" t="s">
        <v>89</v>
      </c>
      <c r="C26" s="17" t="s">
        <v>90</v>
      </c>
      <c r="D26" s="16" t="s">
        <v>38</v>
      </c>
      <c r="E26" s="16">
        <v>115.63</v>
      </c>
      <c r="F26" s="15" t="s">
        <v>25</v>
      </c>
      <c r="G26" s="13" t="s">
        <v>91</v>
      </c>
    </row>
    <row r="27" spans="2:7" ht="28.15" customHeight="1" x14ac:dyDescent="0.25">
      <c r="B27" s="11" t="s">
        <v>77</v>
      </c>
      <c r="C27" s="17" t="s">
        <v>78</v>
      </c>
      <c r="D27" s="16" t="s">
        <v>26</v>
      </c>
      <c r="E27" s="16">
        <v>231.95</v>
      </c>
      <c r="F27" s="15" t="s">
        <v>25</v>
      </c>
      <c r="G27" s="13" t="s">
        <v>74</v>
      </c>
    </row>
    <row r="28" spans="2:7" ht="28.15" customHeight="1" x14ac:dyDescent="0.25">
      <c r="B28" s="11" t="s">
        <v>101</v>
      </c>
      <c r="C28" s="17" t="s">
        <v>102</v>
      </c>
      <c r="D28" s="16" t="s">
        <v>26</v>
      </c>
      <c r="E28" s="16">
        <v>230.08</v>
      </c>
      <c r="F28" s="15" t="s">
        <v>25</v>
      </c>
      <c r="G28" s="13" t="s">
        <v>95</v>
      </c>
    </row>
    <row r="29" spans="2:7" ht="28.15" customHeight="1" x14ac:dyDescent="0.25">
      <c r="B29" s="11" t="s">
        <v>99</v>
      </c>
      <c r="C29" s="17" t="s">
        <v>100</v>
      </c>
      <c r="D29" s="16" t="s">
        <v>24</v>
      </c>
      <c r="E29" s="16">
        <v>975</v>
      </c>
      <c r="F29" s="15" t="s">
        <v>25</v>
      </c>
      <c r="G29" s="13" t="s">
        <v>32</v>
      </c>
    </row>
    <row r="30" spans="2:7" ht="28.15" customHeight="1" x14ac:dyDescent="0.25">
      <c r="B30" s="11" t="s">
        <v>48</v>
      </c>
      <c r="C30" s="17" t="s">
        <v>49</v>
      </c>
      <c r="D30" s="16" t="s">
        <v>33</v>
      </c>
      <c r="E30" s="16">
        <v>850</v>
      </c>
      <c r="F30" s="15" t="s">
        <v>25</v>
      </c>
      <c r="G30" s="13" t="s">
        <v>82</v>
      </c>
    </row>
    <row r="31" spans="2:7" ht="28.15" customHeight="1" x14ac:dyDescent="0.25">
      <c r="B31" s="11" t="s">
        <v>79</v>
      </c>
      <c r="C31" s="17" t="s">
        <v>80</v>
      </c>
      <c r="D31" s="16" t="s">
        <v>81</v>
      </c>
      <c r="E31" s="16">
        <v>95.4</v>
      </c>
      <c r="F31" s="15" t="s">
        <v>25</v>
      </c>
      <c r="G31" s="13" t="s">
        <v>69</v>
      </c>
    </row>
    <row r="32" spans="2:7" ht="28.15" customHeight="1" x14ac:dyDescent="0.25">
      <c r="B32" s="11" t="s">
        <v>79</v>
      </c>
      <c r="C32" s="17" t="s">
        <v>80</v>
      </c>
      <c r="D32" s="16" t="s">
        <v>81</v>
      </c>
      <c r="E32" s="16">
        <v>72</v>
      </c>
      <c r="F32" s="15" t="s">
        <v>25</v>
      </c>
      <c r="G32" s="13" t="s">
        <v>82</v>
      </c>
    </row>
    <row r="33" spans="2:8" ht="28.15" customHeight="1" x14ac:dyDescent="0.25">
      <c r="B33" s="11" t="s">
        <v>47</v>
      </c>
      <c r="C33" s="17" t="s">
        <v>45</v>
      </c>
      <c r="D33" s="16" t="s">
        <v>46</v>
      </c>
      <c r="E33" s="16">
        <v>236.58</v>
      </c>
      <c r="F33" s="15" t="s">
        <v>25</v>
      </c>
      <c r="G33" s="13" t="s">
        <v>35</v>
      </c>
    </row>
    <row r="34" spans="2:8" ht="28.15" customHeight="1" x14ac:dyDescent="0.25">
      <c r="B34" s="11" t="s">
        <v>30</v>
      </c>
      <c r="C34" s="17" t="s">
        <v>31</v>
      </c>
      <c r="D34" s="16" t="s">
        <v>26</v>
      </c>
      <c r="E34" s="16">
        <f>15.12+17.56+28.95+18.57+33.38+11.49+18.22+33.61+21.93+10.35+4.47+28.12</f>
        <v>241.76999999999998</v>
      </c>
      <c r="F34" s="15" t="s">
        <v>25</v>
      </c>
      <c r="G34" s="13" t="s">
        <v>11</v>
      </c>
    </row>
    <row r="35" spans="2:8" s="27" customFormat="1" ht="38.25" customHeight="1" x14ac:dyDescent="0.25">
      <c r="B35" s="22" t="s">
        <v>21</v>
      </c>
      <c r="C35" s="23"/>
      <c r="D35" s="24"/>
      <c r="E35" s="24">
        <f>SUM(E8:E34)</f>
        <v>9817.4800000000014</v>
      </c>
      <c r="F35" s="25"/>
      <c r="G35" s="26"/>
      <c r="H35" s="2"/>
    </row>
    <row r="36" spans="2:8" x14ac:dyDescent="0.25">
      <c r="B36" s="6"/>
      <c r="C36" s="7"/>
      <c r="D36" s="7"/>
      <c r="E36" s="7" t="s">
        <v>13</v>
      </c>
      <c r="F36" s="7"/>
      <c r="G36" s="10"/>
    </row>
    <row r="38" spans="2:8" x14ac:dyDescent="0.25">
      <c r="B38" t="s">
        <v>8</v>
      </c>
    </row>
    <row r="39" spans="2:8" x14ac:dyDescent="0.25">
      <c r="B39" t="s">
        <v>14</v>
      </c>
    </row>
    <row r="40" spans="2:8" x14ac:dyDescent="0.25">
      <c r="B40" t="s">
        <v>9</v>
      </c>
    </row>
  </sheetData>
  <mergeCells count="3">
    <mergeCell ref="B2:G2"/>
    <mergeCell ref="B4:G4"/>
    <mergeCell ref="C3:E3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4"/>
  <sheetViews>
    <sheetView tabSelected="1" topLeftCell="A7" workbookViewId="0">
      <selection activeCell="C20" sqref="C20"/>
    </sheetView>
  </sheetViews>
  <sheetFormatPr defaultRowHeight="15" x14ac:dyDescent="0.25"/>
  <cols>
    <col min="2" max="2" width="38.7109375" customWidth="1"/>
    <col min="3" max="3" width="25.28515625" customWidth="1"/>
    <col min="4" max="4" width="35.28515625" customWidth="1"/>
    <col min="5" max="5" width="24.28515625" customWidth="1"/>
  </cols>
  <sheetData>
    <row r="1" spans="2:8" ht="18" x14ac:dyDescent="0.25">
      <c r="B1" s="28"/>
      <c r="C1" s="28"/>
      <c r="D1" s="28"/>
      <c r="E1" s="1"/>
    </row>
    <row r="2" spans="2:8" ht="18" customHeight="1" x14ac:dyDescent="0.25">
      <c r="B2" s="31" t="s">
        <v>15</v>
      </c>
      <c r="C2" s="31"/>
      <c r="D2" s="31"/>
      <c r="E2" s="2"/>
    </row>
    <row r="3" spans="2:8" x14ac:dyDescent="0.25">
      <c r="B3" s="34" t="s">
        <v>20</v>
      </c>
      <c r="C3" s="34"/>
      <c r="D3" s="34"/>
      <c r="E3" s="1"/>
    </row>
    <row r="4" spans="2:8" x14ac:dyDescent="0.25">
      <c r="B4" s="32" t="s">
        <v>56</v>
      </c>
      <c r="C4" s="33"/>
      <c r="D4" s="33"/>
    </row>
    <row r="5" spans="2:8" ht="18" x14ac:dyDescent="0.25">
      <c r="B5" s="30" t="s">
        <v>5</v>
      </c>
      <c r="C5" s="29"/>
      <c r="D5" s="29"/>
    </row>
    <row r="6" spans="2:8" ht="65.45" customHeight="1" x14ac:dyDescent="0.25">
      <c r="B6" s="3" t="s">
        <v>4</v>
      </c>
      <c r="C6" s="3" t="s">
        <v>7</v>
      </c>
      <c r="D6" s="3" t="s">
        <v>6</v>
      </c>
    </row>
    <row r="7" spans="2:8" s="5" customFormat="1" ht="18.600000000000001" customHeight="1" x14ac:dyDescent="0.2">
      <c r="B7" s="4">
        <v>1</v>
      </c>
      <c r="C7" s="4">
        <v>2</v>
      </c>
      <c r="D7" s="4">
        <v>3</v>
      </c>
    </row>
    <row r="8" spans="2:8" ht="30" customHeight="1" x14ac:dyDescent="0.25">
      <c r="B8" s="9" t="s">
        <v>17</v>
      </c>
      <c r="C8" s="8">
        <f>148188.45+133.95-76.88</f>
        <v>148245.52000000002</v>
      </c>
      <c r="D8" s="18" t="s">
        <v>18</v>
      </c>
      <c r="H8" s="14"/>
    </row>
    <row r="9" spans="2:8" ht="30" customHeight="1" x14ac:dyDescent="0.25">
      <c r="B9" s="9" t="s">
        <v>17</v>
      </c>
      <c r="C9" s="8">
        <f>4800+21028.13</f>
        <v>25828.13</v>
      </c>
      <c r="D9" s="18" t="s">
        <v>36</v>
      </c>
      <c r="H9" s="14"/>
    </row>
    <row r="10" spans="2:8" ht="30" customHeight="1" x14ac:dyDescent="0.25">
      <c r="B10" s="9" t="s">
        <v>17</v>
      </c>
      <c r="C10" s="8">
        <f>24032.87+22.1+12.89</f>
        <v>24067.859999999997</v>
      </c>
      <c r="D10" s="19" t="s">
        <v>19</v>
      </c>
      <c r="H10" s="14"/>
    </row>
    <row r="11" spans="2:8" ht="30" customHeight="1" x14ac:dyDescent="0.25">
      <c r="B11" s="9" t="s">
        <v>17</v>
      </c>
      <c r="C11" s="8">
        <v>388</v>
      </c>
      <c r="D11" s="19" t="s">
        <v>28</v>
      </c>
      <c r="H11" s="14"/>
    </row>
    <row r="12" spans="2:8" ht="30" customHeight="1" x14ac:dyDescent="0.25">
      <c r="B12" s="9" t="s">
        <v>37</v>
      </c>
      <c r="C12" s="8">
        <v>2100</v>
      </c>
      <c r="D12" s="19" t="s">
        <v>18</v>
      </c>
      <c r="H12" s="14"/>
    </row>
    <row r="13" spans="2:8" ht="30" customHeight="1" x14ac:dyDescent="0.25">
      <c r="B13" s="9" t="s">
        <v>37</v>
      </c>
      <c r="C13" s="8">
        <v>346.5</v>
      </c>
      <c r="D13" s="19" t="s">
        <v>19</v>
      </c>
      <c r="H13" s="14"/>
    </row>
    <row r="14" spans="2:8" ht="30" customHeight="1" x14ac:dyDescent="0.25">
      <c r="B14" s="9" t="s">
        <v>37</v>
      </c>
      <c r="C14" s="8">
        <f>800+500</f>
        <v>1300</v>
      </c>
      <c r="D14" s="19" t="s">
        <v>36</v>
      </c>
      <c r="H14" s="14"/>
    </row>
    <row r="15" spans="2:8" ht="30" customHeight="1" x14ac:dyDescent="0.25">
      <c r="B15" s="9" t="s">
        <v>44</v>
      </c>
      <c r="C15" s="8">
        <v>113.92</v>
      </c>
      <c r="D15" s="19" t="s">
        <v>18</v>
      </c>
      <c r="H15" s="14"/>
    </row>
    <row r="16" spans="2:8" ht="30" customHeight="1" x14ac:dyDescent="0.25">
      <c r="B16" s="9" t="s">
        <v>44</v>
      </c>
      <c r="C16" s="8">
        <v>18.8</v>
      </c>
      <c r="D16" s="19" t="s">
        <v>19</v>
      </c>
      <c r="H16" s="14"/>
    </row>
    <row r="17" spans="2:8" ht="30" customHeight="1" x14ac:dyDescent="0.25">
      <c r="B17" s="9" t="s">
        <v>55</v>
      </c>
      <c r="C17" s="8">
        <f>627+36</f>
        <v>663</v>
      </c>
      <c r="D17" s="19" t="s">
        <v>27</v>
      </c>
      <c r="H17" s="14"/>
    </row>
    <row r="18" spans="2:8" ht="30" customHeight="1" x14ac:dyDescent="0.25">
      <c r="B18" s="9" t="s">
        <v>29</v>
      </c>
      <c r="C18" s="8">
        <f>5044.09+4900.9</f>
        <v>9944.99</v>
      </c>
      <c r="D18" s="19" t="s">
        <v>34</v>
      </c>
      <c r="H18" s="14"/>
    </row>
    <row r="19" spans="2:8" ht="30" customHeight="1" x14ac:dyDescent="0.25">
      <c r="B19" s="9" t="s">
        <v>55</v>
      </c>
      <c r="C19" s="8">
        <f>21800+22600+4600+200</f>
        <v>49200</v>
      </c>
      <c r="D19" s="19" t="s">
        <v>70</v>
      </c>
      <c r="H19" s="14"/>
    </row>
    <row r="20" spans="2:8" ht="30" customHeight="1" x14ac:dyDescent="0.25">
      <c r="B20" s="9" t="s">
        <v>21</v>
      </c>
      <c r="C20" s="20">
        <f>SUM(C8:C19)</f>
        <v>262216.71999999997</v>
      </c>
      <c r="D20" s="19"/>
      <c r="H20" s="14"/>
    </row>
    <row r="21" spans="2:8" x14ac:dyDescent="0.25">
      <c r="B21" s="21"/>
      <c r="C21" s="21"/>
      <c r="D21" s="21"/>
    </row>
    <row r="22" spans="2:8" x14ac:dyDescent="0.25">
      <c r="B22" t="s">
        <v>8</v>
      </c>
    </row>
    <row r="23" spans="2:8" x14ac:dyDescent="0.25">
      <c r="B23" t="s">
        <v>14</v>
      </c>
    </row>
    <row r="24" spans="2:8" x14ac:dyDescent="0.25">
      <c r="B24" t="s">
        <v>9</v>
      </c>
    </row>
  </sheetData>
  <mergeCells count="3">
    <mergeCell ref="B2:D2"/>
    <mergeCell ref="B4:D4"/>
    <mergeCell ref="B3:D3"/>
  </mergeCells>
  <pageMargins left="0.7" right="0.7" top="0.75" bottom="0.75" header="0.3" footer="0.3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Admin</cp:lastModifiedBy>
  <cp:lastPrinted>2025-12-09T08:09:00Z</cp:lastPrinted>
  <dcterms:created xsi:type="dcterms:W3CDTF">2022-08-12T12:51:27Z</dcterms:created>
  <dcterms:modified xsi:type="dcterms:W3CDTF">2026-01-09T10:24:28Z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