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izvršenje proračuna\2026\9-2026\"/>
    </mc:Choice>
  </mc:AlternateContent>
  <xr:revisionPtr revIDLastSave="0" documentId="13_ncr:1_{DE5701AA-EB66-47E5-8905-C776E784B1A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Kategorija 1" sheetId="10" r:id="rId1"/>
    <sheet name="Kategorija 2" sheetId="7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8" i="10" l="1"/>
  <c r="E18" i="10"/>
  <c r="C8" i="7"/>
  <c r="C18" i="7" s="1"/>
  <c r="C15" i="7"/>
  <c r="C12" i="7"/>
  <c r="E31" i="10"/>
  <c r="E26" i="10"/>
  <c r="E27" i="10"/>
  <c r="E35" i="10"/>
  <c r="E11" i="10"/>
  <c r="E14" i="10"/>
  <c r="C10" i="7"/>
  <c r="C17" i="7"/>
  <c r="C14" i="7"/>
  <c r="E20" i="10"/>
  <c r="E21" i="10"/>
  <c r="E28" i="10"/>
  <c r="E22" i="10"/>
  <c r="E16" i="10"/>
  <c r="E19" i="10"/>
  <c r="E9" i="10"/>
  <c r="E10" i="10"/>
  <c r="E8" i="10"/>
  <c r="E13" i="10"/>
  <c r="E25" i="10"/>
  <c r="E24" i="10"/>
</calcChain>
</file>

<file path=xl/sharedStrings.xml><?xml version="1.0" encoding="utf-8"?>
<sst xmlns="http://schemas.openxmlformats.org/spreadsheetml/2006/main" count="246" uniqueCount="139">
  <si>
    <t xml:space="preserve">NAZIV PRIMATELJA </t>
  </si>
  <si>
    <t xml:space="preserve">OIB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</si>
  <si>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</si>
  <si>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</si>
  <si>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</si>
  <si>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</si>
  <si>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</si>
  <si>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</si>
  <si>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</si>
  <si>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>proračunskog računovodstva i računski plan.</t>
  </si>
  <si>
    <t>UKUPAN IZNOS ISPLATE PO PRIMATELJU SRED.U RAZDO.IZVJ.*</t>
  </si>
  <si>
    <t>3221, UREDSKI MATERIJAL I OSTALI MATERIJALNI RASHODI</t>
  </si>
  <si>
    <t xml:space="preserve">3431, BANKARSKE USLUGE I USLUGE PLATNOG PROMETA </t>
  </si>
  <si>
    <t xml:space="preserve"> </t>
  </si>
  <si>
    <t xml:space="preserve">**Iskazuje se šifra i naziv računa ekonomske klasifikacije razine odjeljka u skladu s pravilnikom kojim se uređuje sustav </t>
  </si>
  <si>
    <t>JAVNA OBJAVA INFORMACIJA O PRORAČUNSKOJ POTROŠNJI</t>
  </si>
  <si>
    <t xml:space="preserve">SJEDIŠTE/PREBIVALIŠTE (GRAD/OPĆINA) PRIMATELJA </t>
  </si>
  <si>
    <t xml:space="preserve">MINISTARSTVO ZNANOSTI I OBRAZOVANJA </t>
  </si>
  <si>
    <t>3111, PLAĆE ZA REDOVAN RAD</t>
  </si>
  <si>
    <t xml:space="preserve">3132, DOPRINOS ZA OBVEZNO ZDRAVSTVENO OSIGURANJE </t>
  </si>
  <si>
    <t>USTANOVA; SREDNJA ŠKOLA HVAR,  OIB: 92464275654</t>
  </si>
  <si>
    <t>UKUPNO</t>
  </si>
  <si>
    <t>OTP banka d.d.</t>
  </si>
  <si>
    <t>52508873833</t>
  </si>
  <si>
    <t>Split</t>
  </si>
  <si>
    <t>Srednja škola Hvar</t>
  </si>
  <si>
    <t>Zagreb</t>
  </si>
  <si>
    <t>3211, SLUŽBENA PUTOVANJA</t>
  </si>
  <si>
    <t>3295, PRISTOJBE I NAKNADE</t>
  </si>
  <si>
    <t>SDŽ- DECENTRALIZACIJA</t>
  </si>
  <si>
    <t>Konzum plus d.d.</t>
  </si>
  <si>
    <t>62226620908</t>
  </si>
  <si>
    <t>3234, KOMUNALNE USLUGE</t>
  </si>
  <si>
    <t>3212, SLUŽBENA PUTOVANJA</t>
  </si>
  <si>
    <t>3121, OSTALI RASHODI ZA ZAPOSLENE</t>
  </si>
  <si>
    <t>SDŽ - UČIMO ZAJEDNO</t>
  </si>
  <si>
    <t>Hvar</t>
  </si>
  <si>
    <t>HEP elektra</t>
  </si>
  <si>
    <t>43965974818</t>
  </si>
  <si>
    <t>3223, ENERGIJA</t>
  </si>
  <si>
    <t>Tommy d.o.o.</t>
  </si>
  <si>
    <t>00278260010</t>
  </si>
  <si>
    <t>Komunalno Hvar d.o.o.</t>
  </si>
  <si>
    <t>85724396887</t>
  </si>
  <si>
    <t>3238, RAČUNALNE USLUGE</t>
  </si>
  <si>
    <t>SDŽ - DECENTRALIZACIJA</t>
  </si>
  <si>
    <t>Financijska agencija, d.d.</t>
  </si>
  <si>
    <t>85821130368</t>
  </si>
  <si>
    <t>3299, OSTALI NESPOMENUTI RASHODI POSLOVANJA</t>
  </si>
  <si>
    <t>Hrvatska pošta d.d.</t>
  </si>
  <si>
    <t>87311810356</t>
  </si>
  <si>
    <t>Velika Gorica</t>
  </si>
  <si>
    <t>3231, USLUGE TELEFONA, INTERNETA, POŠTE I PRIJEVOZA</t>
  </si>
  <si>
    <t>Hrvatski telekom d.d.</t>
  </si>
  <si>
    <t>81793146560</t>
  </si>
  <si>
    <t>Telemach Hrvatska d.o.o.</t>
  </si>
  <si>
    <t>70133616033</t>
  </si>
  <si>
    <t>Tramax d.o.o.</t>
  </si>
  <si>
    <t>21270210680</t>
  </si>
  <si>
    <t>Leprinka d.o.o.</t>
  </si>
  <si>
    <t>27332507825</t>
  </si>
  <si>
    <t>Ičići</t>
  </si>
  <si>
    <t>Vodovod i odvodnja Brača i Hvara</t>
  </si>
  <si>
    <t>45854645558</t>
  </si>
  <si>
    <t>Supetar</t>
  </si>
  <si>
    <t>3224, MATERIJAL I DIJELOVI</t>
  </si>
  <si>
    <t>Gastro Hvar d.o.o.</t>
  </si>
  <si>
    <t>14631014896</t>
  </si>
  <si>
    <t xml:space="preserve">Pivac mesna industrija, </t>
  </si>
  <si>
    <t>28128148322</t>
  </si>
  <si>
    <t>Vrgorac</t>
  </si>
  <si>
    <t>IN Rebus, d.o.o.</t>
  </si>
  <si>
    <t>91591564577</t>
  </si>
  <si>
    <t>Infokom d.o.o.</t>
  </si>
  <si>
    <t>95530746475</t>
  </si>
  <si>
    <t>Ljekarna SDŽ</t>
  </si>
  <si>
    <t>71474870971</t>
  </si>
  <si>
    <t>O. M. Support</t>
  </si>
  <si>
    <t>23071028130</t>
  </si>
  <si>
    <t>3237, INTELEKTUALNE USLUGE</t>
  </si>
  <si>
    <t xml:space="preserve">Razdoblje: rujan 2026. godine </t>
  </si>
  <si>
    <t>ASC Company</t>
  </si>
  <si>
    <t>32188360518</t>
  </si>
  <si>
    <t>Široki Brijeg</t>
  </si>
  <si>
    <t>Centrogradnja d.o.o.</t>
  </si>
  <si>
    <t>88611724685</t>
  </si>
  <si>
    <t>Đakovo</t>
  </si>
  <si>
    <t>3232, USLUGE TEKUĆEG ODRŽAVANJA</t>
  </si>
  <si>
    <t>Adria screen</t>
  </si>
  <si>
    <t>65207309587</t>
  </si>
  <si>
    <t>Kaštel Stari</t>
  </si>
  <si>
    <t>Jelkom</t>
  </si>
  <si>
    <t>92345732468</t>
  </si>
  <si>
    <t>Vrboska</t>
  </si>
  <si>
    <t>Katarina Zrinski d.o.o.</t>
  </si>
  <si>
    <t>13653700851</t>
  </si>
  <si>
    <t>Varaždin</t>
  </si>
  <si>
    <t>Mont trade d.o.o.</t>
  </si>
  <si>
    <t>23360971149</t>
  </si>
  <si>
    <t>Dugopolje</t>
  </si>
  <si>
    <t>Odvjetničko društvo Primorac</t>
  </si>
  <si>
    <t>73118313420</t>
  </si>
  <si>
    <t>Školska knjiga d.d.</t>
  </si>
  <si>
    <t>38967655335</t>
  </si>
  <si>
    <t>Alca Zagreb d.o.o.</t>
  </si>
  <si>
    <t>58353015102</t>
  </si>
  <si>
    <t>Armadura d.o.o.</t>
  </si>
  <si>
    <t>09461343189</t>
  </si>
  <si>
    <t>Jelsa</t>
  </si>
  <si>
    <t>Dom zdravlja SDŽ</t>
  </si>
  <si>
    <t>04847852112</t>
  </si>
  <si>
    <t>3236, ZDRAVSTVENE USLUGE</t>
  </si>
  <si>
    <t>ERASMUS</t>
  </si>
  <si>
    <t>3213, STRUČNO OSPOSOBLJAVANJE</t>
  </si>
  <si>
    <t>Protinus d.o.o.</t>
  </si>
  <si>
    <t>50265866742</t>
  </si>
  <si>
    <t>Pula</t>
  </si>
  <si>
    <t>Klimatizacija Gurdulić d.o.o.</t>
  </si>
  <si>
    <t>65415216256</t>
  </si>
  <si>
    <t>3225, SITAN INVENTAR</t>
  </si>
  <si>
    <t>Office computers d.o.o.</t>
  </si>
  <si>
    <t>55341918933</t>
  </si>
  <si>
    <t>Blažević trgovina i usluge</t>
  </si>
  <si>
    <t>47592379889</t>
  </si>
  <si>
    <t>4227, UREĐAJI, STROJEVI I ALATI</t>
  </si>
  <si>
    <t>Bepo trade d.o.o.</t>
  </si>
  <si>
    <t>07715269404</t>
  </si>
  <si>
    <t>Hrvatska zajednica računovođa i fin. Dj.</t>
  </si>
  <si>
    <t>75508100288</t>
  </si>
  <si>
    <t>Huljić Mario, LMT trans</t>
  </si>
  <si>
    <t>21200143507</t>
  </si>
  <si>
    <t>3239, OSTALE USLUGE</t>
  </si>
  <si>
    <t>Inter Hvar d.o.o.</t>
  </si>
  <si>
    <t>61823356827</t>
  </si>
  <si>
    <t>Muzej Hvarske baštine</t>
  </si>
  <si>
    <t>77862822040</t>
  </si>
  <si>
    <t>Volat d.o.o.</t>
  </si>
  <si>
    <t>60838450361</t>
  </si>
  <si>
    <t>Stari 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</si>
</sst>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Alignment="1">
      <alignment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horizontal="right"/>
    </xf>
    <xf numFmtId="4" fontId="4" fillId="2" borderId="2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wrapText="1"/>
    </xf>
    <xf numFmtId="49" fontId="4" fillId="2" borderId="1" xfId="0" applyNumberFormat="1" applyFont="1" applyFill="1" applyBorder="1" applyAlignment="1">
      <alignment vertical="center" wrapText="1"/>
    </xf>
    <xf numFmtId="0" fontId="0" fillId="0" borderId="0" xfId="0" applyAlignment="1"/>
    <xf numFmtId="4" fontId="4" fillId="2" borderId="2" xfId="0" applyNumberFormat="1" applyFont="1" applyFill="1" applyBorder="1" applyAlignment="1">
      <alignment horizontal="center" wrapText="1"/>
    </xf>
    <xf numFmtId="4" fontId="4" fillId="2" borderId="2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wrapText="1"/>
    </xf>
    <xf numFmtId="4" fontId="4" fillId="2" borderId="1" xfId="0" applyNumberFormat="1" applyFont="1" applyFill="1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wrapText="1"/>
    </xf>
    <xf numFmtId="0" fontId="5" fillId="0" borderId="0" xfId="0" applyFont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2" fillId="2" borderId="1" xfId="0" applyNumberFormat="1" applyFont="1" applyFill="1" applyBorder="1" applyAlignment="1" applyProtection="1">
      <alignment horizontal="center" vertical="center" wrapText="1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3"/>
  <sheetViews>
    <sheetView topLeftCell="A40" workbookViewId="0">
      <selection activeCell="E48" sqref="E48"/>
    </sheetView>
  </sheetViews>
  <sheetFormatPr defaultRowHeight="15" x14ac:dyDescent="0.25"/>
  <cols>
    <col min="2" max="2" width="38.7109375" customWidth="1"/>
    <col min="3" max="3" width="23.28515625" customWidth="1"/>
    <col min="4" max="4" width="23.85546875" customWidth="1"/>
    <col min="5" max="5" width="27.28515625" customWidth="1"/>
    <col min="6" max="6" width="25.140625" customWidth="1"/>
    <col min="7" max="7" width="33.85546875" customWidth="1"/>
    <col min="8" max="8" width="24.28515625" customWidth="1"/>
  </cols>
  <sheetData>
    <row r="1" spans="2:8" ht="18" x14ac:dyDescent="0.25">
      <c r="B1" s="28"/>
      <c r="C1" s="28"/>
      <c r="D1" s="28"/>
      <c r="E1" s="28"/>
      <c r="F1" s="28"/>
      <c r="G1" s="28"/>
      <c r="H1" s="1"/>
    </row>
    <row r="2" spans="2:8" ht="18" customHeight="1" x14ac:dyDescent="0.25">
      <c r="B2" s="31" t="s">
        <v>15</v>
      </c>
      <c r="C2" s="31"/>
      <c r="D2" s="31"/>
      <c r="E2" s="31"/>
      <c r="F2" s="31"/>
      <c r="G2" s="31"/>
      <c r="H2" s="2"/>
    </row>
    <row r="3" spans="2:8" ht="34.9" customHeight="1" x14ac:dyDescent="0.25">
      <c r="B3" s="29"/>
      <c r="C3" s="34" t="s">
        <v>20</v>
      </c>
      <c r="D3" s="34"/>
      <c r="E3" s="34"/>
      <c r="F3" s="29"/>
      <c r="G3" s="29"/>
      <c r="H3" s="1"/>
    </row>
    <row r="4" spans="2:8" x14ac:dyDescent="0.25">
      <c r="B4" s="32" t="s">
        <v>80</v>
      </c>
      <c r="C4" s="33"/>
      <c r="D4" s="33"/>
      <c r="E4" s="33"/>
      <c r="F4" s="33"/>
      <c r="G4" s="33"/>
    </row>
    <row r="5" spans="2:8" ht="18" x14ac:dyDescent="0.25">
      <c r="B5" s="30" t="s">
        <v>3</v>
      </c>
      <c r="C5" s="29"/>
      <c r="D5" s="29"/>
      <c r="E5" s="29"/>
      <c r="F5" s="29"/>
      <c r="G5" s="29"/>
    </row>
    <row r="6" spans="2:8" ht="65.45" customHeight="1" x14ac:dyDescent="0.25">
      <c r="B6" s="3" t="s">
        <v>0</v>
      </c>
      <c r="C6" s="3" t="s">
        <v>1</v>
      </c>
      <c r="D6" s="3" t="s">
        <v>16</v>
      </c>
      <c r="E6" s="3" t="s">
        <v>10</v>
      </c>
      <c r="F6" s="3" t="s">
        <v>2</v>
      </c>
      <c r="G6" s="3" t="s">
        <v>6</v>
      </c>
    </row>
    <row r="7" spans="2:8" s="5" customFormat="1" ht="18.600000000000001" customHeight="1" x14ac:dyDescent="0.2"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</row>
    <row r="8" spans="2:8" ht="30" customHeight="1" x14ac:dyDescent="0.25">
      <c r="B8" s="11" t="s">
        <v>22</v>
      </c>
      <c r="C8" s="17" t="s">
        <v>23</v>
      </c>
      <c r="D8" s="16" t="s">
        <v>24</v>
      </c>
      <c r="E8" s="16">
        <f>0.96+2.13+96.07+1.61</f>
        <v>100.77</v>
      </c>
      <c r="F8" s="15" t="s">
        <v>25</v>
      </c>
      <c r="G8" s="12" t="s">
        <v>12</v>
      </c>
    </row>
    <row r="9" spans="2:8" ht="28.15" customHeight="1" x14ac:dyDescent="0.25">
      <c r="B9" s="11" t="s">
        <v>46</v>
      </c>
      <c r="C9" s="17" t="s">
        <v>47</v>
      </c>
      <c r="D9" s="16" t="s">
        <v>26</v>
      </c>
      <c r="E9" s="16">
        <f>8.3+8.3</f>
        <v>16.600000000000001</v>
      </c>
      <c r="F9" s="15" t="s">
        <v>25</v>
      </c>
      <c r="G9" s="13" t="s">
        <v>48</v>
      </c>
    </row>
    <row r="10" spans="2:8" ht="28.15" customHeight="1" x14ac:dyDescent="0.25">
      <c r="B10" s="11" t="s">
        <v>46</v>
      </c>
      <c r="C10" s="17" t="s">
        <v>47</v>
      </c>
      <c r="D10" s="16" t="s">
        <v>26</v>
      </c>
      <c r="E10" s="16">
        <f>1.66+1.66</f>
        <v>3.32</v>
      </c>
      <c r="F10" s="15" t="s">
        <v>25</v>
      </c>
      <c r="G10" s="13" t="s">
        <v>44</v>
      </c>
    </row>
    <row r="11" spans="2:8" ht="28.15" customHeight="1" x14ac:dyDescent="0.25">
      <c r="B11" s="11" t="s">
        <v>37</v>
      </c>
      <c r="C11" s="17" t="s">
        <v>38</v>
      </c>
      <c r="D11" s="16" t="s">
        <v>26</v>
      </c>
      <c r="E11" s="16">
        <f>239.76+257.95+277.21+315.18+228.79</f>
        <v>1318.8899999999999</v>
      </c>
      <c r="F11" s="15" t="s">
        <v>25</v>
      </c>
      <c r="G11" s="13" t="s">
        <v>39</v>
      </c>
    </row>
    <row r="12" spans="2:8" ht="28.15" customHeight="1" x14ac:dyDescent="0.25">
      <c r="B12" s="11" t="s">
        <v>77</v>
      </c>
      <c r="C12" s="17" t="s">
        <v>78</v>
      </c>
      <c r="D12" s="16" t="s">
        <v>26</v>
      </c>
      <c r="E12" s="16">
        <v>95</v>
      </c>
      <c r="F12" s="15" t="s">
        <v>25</v>
      </c>
      <c r="G12" s="13" t="s">
        <v>79</v>
      </c>
    </row>
    <row r="13" spans="2:8" ht="28.15" customHeight="1" x14ac:dyDescent="0.25">
      <c r="B13" s="11" t="s">
        <v>40</v>
      </c>
      <c r="C13" s="17" t="s">
        <v>41</v>
      </c>
      <c r="D13" s="16" t="s">
        <v>24</v>
      </c>
      <c r="E13" s="16">
        <f>7.82</f>
        <v>7.82</v>
      </c>
      <c r="F13" s="15" t="s">
        <v>25</v>
      </c>
      <c r="G13" s="13" t="s">
        <v>11</v>
      </c>
    </row>
    <row r="14" spans="2:8" ht="28.15" customHeight="1" x14ac:dyDescent="0.25">
      <c r="B14" s="11" t="s">
        <v>62</v>
      </c>
      <c r="C14" s="17" t="s">
        <v>63</v>
      </c>
      <c r="D14" s="16" t="s">
        <v>64</v>
      </c>
      <c r="E14" s="16">
        <f>5.09+310.84+1.5+69.7+2.84+162.02+316.65+5.09+24.04</f>
        <v>897.76999999999987</v>
      </c>
      <c r="F14" s="15" t="s">
        <v>25</v>
      </c>
      <c r="G14" s="13" t="s">
        <v>32</v>
      </c>
    </row>
    <row r="15" spans="2:8" ht="28.15" customHeight="1" x14ac:dyDescent="0.25">
      <c r="B15" s="11" t="s">
        <v>75</v>
      </c>
      <c r="C15" s="17" t="s">
        <v>76</v>
      </c>
      <c r="D15" s="16" t="s">
        <v>36</v>
      </c>
      <c r="E15" s="16">
        <v>185.91</v>
      </c>
      <c r="F15" s="15" t="s">
        <v>25</v>
      </c>
      <c r="G15" s="13" t="s">
        <v>11</v>
      </c>
    </row>
    <row r="16" spans="2:8" ht="28.15" customHeight="1" x14ac:dyDescent="0.25">
      <c r="B16" s="11" t="s">
        <v>91</v>
      </c>
      <c r="C16" s="17" t="s">
        <v>92</v>
      </c>
      <c r="D16" s="16" t="s">
        <v>93</v>
      </c>
      <c r="E16" s="16">
        <f>22.5+22.5</f>
        <v>45</v>
      </c>
      <c r="F16" s="15" t="s">
        <v>25</v>
      </c>
      <c r="G16" s="13" t="s">
        <v>32</v>
      </c>
    </row>
    <row r="17" spans="2:7" ht="28.15" customHeight="1" x14ac:dyDescent="0.25">
      <c r="B17" s="11" t="s">
        <v>81</v>
      </c>
      <c r="C17" s="17" t="s">
        <v>82</v>
      </c>
      <c r="D17" s="16" t="s">
        <v>83</v>
      </c>
      <c r="E17" s="16">
        <v>339.77</v>
      </c>
      <c r="F17" s="15" t="s">
        <v>25</v>
      </c>
      <c r="G17" s="13" t="s">
        <v>44</v>
      </c>
    </row>
    <row r="18" spans="2:7" ht="28.15" customHeight="1" x14ac:dyDescent="0.25">
      <c r="B18" s="11" t="s">
        <v>42</v>
      </c>
      <c r="C18" s="17" t="s">
        <v>43</v>
      </c>
      <c r="D18" s="16" t="s">
        <v>36</v>
      </c>
      <c r="E18" s="16">
        <f>14.4+14.4+14.44+18.71+18.71+18.71</f>
        <v>99.37</v>
      </c>
      <c r="F18" s="15" t="s">
        <v>25</v>
      </c>
      <c r="G18" s="13" t="s">
        <v>32</v>
      </c>
    </row>
    <row r="19" spans="2:7" ht="28.15" customHeight="1" x14ac:dyDescent="0.25">
      <c r="B19" s="11" t="s">
        <v>49</v>
      </c>
      <c r="C19" s="17" t="s">
        <v>50</v>
      </c>
      <c r="D19" s="16" t="s">
        <v>51</v>
      </c>
      <c r="E19" s="16">
        <f>15.89+3.12</f>
        <v>19.010000000000002</v>
      </c>
      <c r="F19" s="15" t="s">
        <v>25</v>
      </c>
      <c r="G19" s="13" t="s">
        <v>52</v>
      </c>
    </row>
    <row r="20" spans="2:7" ht="28.15" customHeight="1" x14ac:dyDescent="0.25">
      <c r="B20" s="11" t="s">
        <v>55</v>
      </c>
      <c r="C20" s="17" t="s">
        <v>56</v>
      </c>
      <c r="D20" s="16" t="s">
        <v>26</v>
      </c>
      <c r="E20" s="16">
        <f>161.74+161.74</f>
        <v>323.48</v>
      </c>
      <c r="F20" s="15" t="s">
        <v>25</v>
      </c>
      <c r="G20" s="13" t="s">
        <v>52</v>
      </c>
    </row>
    <row r="21" spans="2:7" ht="28.15" customHeight="1" x14ac:dyDescent="0.25">
      <c r="B21" s="11" t="s">
        <v>59</v>
      </c>
      <c r="C21" s="17" t="s">
        <v>60</v>
      </c>
      <c r="D21" s="16" t="s">
        <v>61</v>
      </c>
      <c r="E21" s="16">
        <f>78.75+41.25+78.75+41.25</f>
        <v>240</v>
      </c>
      <c r="F21" s="15" t="s">
        <v>25</v>
      </c>
      <c r="G21" s="13" t="s">
        <v>44</v>
      </c>
    </row>
    <row r="22" spans="2:7" ht="28.15" customHeight="1" x14ac:dyDescent="0.25">
      <c r="B22" s="11" t="s">
        <v>53</v>
      </c>
      <c r="C22" s="17" t="s">
        <v>54</v>
      </c>
      <c r="D22" s="16" t="s">
        <v>26</v>
      </c>
      <c r="E22" s="16">
        <f>242.4+241.86</f>
        <v>484.26</v>
      </c>
      <c r="F22" s="15" t="s">
        <v>25</v>
      </c>
      <c r="G22" s="13" t="s">
        <v>52</v>
      </c>
    </row>
    <row r="23" spans="2:7" ht="28.15" customHeight="1" x14ac:dyDescent="0.25">
      <c r="B23" s="11" t="s">
        <v>66</v>
      </c>
      <c r="C23" s="17" t="s">
        <v>67</v>
      </c>
      <c r="D23" s="16" t="s">
        <v>36</v>
      </c>
      <c r="E23" s="16">
        <v>608</v>
      </c>
      <c r="F23" s="15" t="s">
        <v>25</v>
      </c>
      <c r="G23" s="13" t="s">
        <v>11</v>
      </c>
    </row>
    <row r="24" spans="2:7" ht="28.15" customHeight="1" x14ac:dyDescent="0.25">
      <c r="B24" s="11" t="s">
        <v>88</v>
      </c>
      <c r="C24" s="17" t="s">
        <v>89</v>
      </c>
      <c r="D24" s="16" t="s">
        <v>90</v>
      </c>
      <c r="E24" s="16">
        <f>146.88+146.88</f>
        <v>293.76</v>
      </c>
      <c r="F24" s="15" t="s">
        <v>25</v>
      </c>
      <c r="G24" s="13" t="s">
        <v>11</v>
      </c>
    </row>
    <row r="25" spans="2:7" ht="28.15" customHeight="1" x14ac:dyDescent="0.25">
      <c r="B25" s="11" t="s">
        <v>57</v>
      </c>
      <c r="C25" s="17" t="s">
        <v>58</v>
      </c>
      <c r="D25" s="16" t="s">
        <v>24</v>
      </c>
      <c r="E25" s="16">
        <f>428.15</f>
        <v>428.15</v>
      </c>
      <c r="F25" s="15" t="s">
        <v>25</v>
      </c>
      <c r="G25" s="13" t="s">
        <v>11</v>
      </c>
    </row>
    <row r="26" spans="2:7" ht="28.15" customHeight="1" x14ac:dyDescent="0.25">
      <c r="B26" s="11" t="s">
        <v>30</v>
      </c>
      <c r="C26" s="17" t="s">
        <v>31</v>
      </c>
      <c r="D26" s="16" t="s">
        <v>26</v>
      </c>
      <c r="E26" s="16">
        <f>14.01+2.38+38.82+0.04+0.5+0.4+7.01+9.9+34.91+77.52+42.43+37.02+178.39+16.58+42.21+42.53+39.79+10.62</f>
        <v>595.05999999999995</v>
      </c>
      <c r="F26" s="15" t="s">
        <v>25</v>
      </c>
      <c r="G26" s="13" t="s">
        <v>11</v>
      </c>
    </row>
    <row r="27" spans="2:7" ht="28.15" customHeight="1" x14ac:dyDescent="0.25">
      <c r="B27" s="11" t="s">
        <v>73</v>
      </c>
      <c r="C27" s="17" t="s">
        <v>74</v>
      </c>
      <c r="D27" s="16" t="s">
        <v>24</v>
      </c>
      <c r="E27" s="16">
        <f>23.15+23.15+23.15</f>
        <v>69.449999999999989</v>
      </c>
      <c r="F27" s="15" t="s">
        <v>25</v>
      </c>
      <c r="G27" s="13" t="s">
        <v>44</v>
      </c>
    </row>
    <row r="28" spans="2:7" ht="28.15" customHeight="1" x14ac:dyDescent="0.25">
      <c r="B28" s="11" t="s">
        <v>71</v>
      </c>
      <c r="C28" s="17" t="s">
        <v>72</v>
      </c>
      <c r="D28" s="16" t="s">
        <v>26</v>
      </c>
      <c r="E28" s="16">
        <f>130.65+130.65</f>
        <v>261.3</v>
      </c>
      <c r="F28" s="15" t="s">
        <v>25</v>
      </c>
      <c r="G28" s="13" t="s">
        <v>44</v>
      </c>
    </row>
    <row r="29" spans="2:7" ht="28.15" customHeight="1" x14ac:dyDescent="0.25">
      <c r="B29" s="11" t="s">
        <v>94</v>
      </c>
      <c r="C29" s="17" t="s">
        <v>95</v>
      </c>
      <c r="D29" s="16" t="s">
        <v>96</v>
      </c>
      <c r="E29" s="16">
        <v>239.98</v>
      </c>
      <c r="F29" s="15" t="s">
        <v>25</v>
      </c>
      <c r="G29" s="13" t="s">
        <v>11</v>
      </c>
    </row>
    <row r="30" spans="2:7" ht="28.15" customHeight="1" x14ac:dyDescent="0.25">
      <c r="B30" s="11" t="s">
        <v>114</v>
      </c>
      <c r="C30" s="17" t="s">
        <v>115</v>
      </c>
      <c r="D30" s="16" t="s">
        <v>116</v>
      </c>
      <c r="E30" s="16">
        <v>138.38</v>
      </c>
      <c r="F30" s="15" t="s">
        <v>25</v>
      </c>
      <c r="G30" s="13" t="s">
        <v>11</v>
      </c>
    </row>
    <row r="31" spans="2:7" ht="28.15" customHeight="1" x14ac:dyDescent="0.25">
      <c r="B31" s="11" t="s">
        <v>97</v>
      </c>
      <c r="C31" s="17" t="s">
        <v>98</v>
      </c>
      <c r="D31" s="16" t="s">
        <v>99</v>
      </c>
      <c r="E31" s="16">
        <f>280.5+820.88</f>
        <v>1101.3800000000001</v>
      </c>
      <c r="F31" s="15" t="s">
        <v>25</v>
      </c>
      <c r="G31" s="13" t="s">
        <v>11</v>
      </c>
    </row>
    <row r="32" spans="2:7" ht="28.15" customHeight="1" x14ac:dyDescent="0.25">
      <c r="B32" s="11" t="s">
        <v>102</v>
      </c>
      <c r="C32" s="17" t="s">
        <v>103</v>
      </c>
      <c r="D32" s="16" t="s">
        <v>26</v>
      </c>
      <c r="E32" s="16">
        <v>109.8</v>
      </c>
      <c r="F32" s="15" t="s">
        <v>25</v>
      </c>
      <c r="G32" s="13" t="s">
        <v>11</v>
      </c>
    </row>
    <row r="33" spans="2:8" ht="28.15" customHeight="1" x14ac:dyDescent="0.25">
      <c r="B33" s="11" t="s">
        <v>100</v>
      </c>
      <c r="C33" s="17" t="s">
        <v>101</v>
      </c>
      <c r="D33" s="16" t="s">
        <v>24</v>
      </c>
      <c r="E33" s="16">
        <v>312.5</v>
      </c>
      <c r="F33" s="15" t="s">
        <v>25</v>
      </c>
      <c r="G33" s="13" t="s">
        <v>79</v>
      </c>
    </row>
    <row r="34" spans="2:8" ht="28.15" customHeight="1" x14ac:dyDescent="0.25">
      <c r="B34" s="11" t="s">
        <v>106</v>
      </c>
      <c r="C34" s="17" t="s">
        <v>107</v>
      </c>
      <c r="D34" s="16" t="s">
        <v>108</v>
      </c>
      <c r="E34" s="16">
        <v>559.59</v>
      </c>
      <c r="F34" s="15" t="s">
        <v>25</v>
      </c>
      <c r="G34" s="13" t="s">
        <v>65</v>
      </c>
    </row>
    <row r="35" spans="2:8" ht="28.15" customHeight="1" x14ac:dyDescent="0.25">
      <c r="B35" s="11" t="s">
        <v>104</v>
      </c>
      <c r="C35" s="17" t="s">
        <v>105</v>
      </c>
      <c r="D35" s="16" t="s">
        <v>26</v>
      </c>
      <c r="E35" s="16">
        <f>262.18+1207.08</f>
        <v>1469.26</v>
      </c>
      <c r="F35" s="15" t="s">
        <v>25</v>
      </c>
      <c r="G35" s="13" t="s">
        <v>11</v>
      </c>
    </row>
    <row r="36" spans="2:8" ht="28.15" customHeight="1" x14ac:dyDescent="0.25">
      <c r="B36" s="11" t="s">
        <v>109</v>
      </c>
      <c r="C36" s="17" t="s">
        <v>110</v>
      </c>
      <c r="D36" s="16" t="s">
        <v>24</v>
      </c>
      <c r="E36" s="16">
        <v>42.55</v>
      </c>
      <c r="F36" s="15" t="s">
        <v>25</v>
      </c>
      <c r="G36" s="13" t="s">
        <v>111</v>
      </c>
    </row>
    <row r="37" spans="2:8" ht="28.15" customHeight="1" x14ac:dyDescent="0.25">
      <c r="B37" s="11" t="s">
        <v>120</v>
      </c>
      <c r="C37" s="17" t="s">
        <v>121</v>
      </c>
      <c r="D37" s="16" t="s">
        <v>36</v>
      </c>
      <c r="E37" s="16">
        <v>826</v>
      </c>
      <c r="F37" s="15" t="s">
        <v>25</v>
      </c>
      <c r="G37" s="13" t="s">
        <v>119</v>
      </c>
    </row>
    <row r="38" spans="2:8" ht="28.15" customHeight="1" x14ac:dyDescent="0.25">
      <c r="B38" s="11" t="s">
        <v>122</v>
      </c>
      <c r="C38" s="17" t="s">
        <v>123</v>
      </c>
      <c r="D38" s="16" t="s">
        <v>26</v>
      </c>
      <c r="E38" s="16">
        <v>1192.5</v>
      </c>
      <c r="F38" s="15" t="s">
        <v>25</v>
      </c>
      <c r="G38" s="13" t="s">
        <v>124</v>
      </c>
    </row>
    <row r="39" spans="2:8" ht="28.15" customHeight="1" x14ac:dyDescent="0.25">
      <c r="B39" s="11" t="s">
        <v>125</v>
      </c>
      <c r="C39" s="17" t="s">
        <v>126</v>
      </c>
      <c r="D39" s="16" t="s">
        <v>108</v>
      </c>
      <c r="E39" s="16">
        <v>293.86</v>
      </c>
      <c r="F39" s="15" t="s">
        <v>25</v>
      </c>
      <c r="G39" s="13" t="s">
        <v>65</v>
      </c>
    </row>
    <row r="40" spans="2:8" ht="28.15" customHeight="1" x14ac:dyDescent="0.25">
      <c r="B40" s="11" t="s">
        <v>132</v>
      </c>
      <c r="C40" s="17" t="s">
        <v>133</v>
      </c>
      <c r="D40" s="16" t="s">
        <v>36</v>
      </c>
      <c r="E40" s="16">
        <v>186.85</v>
      </c>
      <c r="F40" s="15" t="s">
        <v>25</v>
      </c>
      <c r="G40" s="13" t="s">
        <v>65</v>
      </c>
    </row>
    <row r="41" spans="2:8" ht="28.15" customHeight="1" x14ac:dyDescent="0.25">
      <c r="B41" s="11" t="s">
        <v>129</v>
      </c>
      <c r="C41" s="17" t="s">
        <v>130</v>
      </c>
      <c r="D41" s="16" t="s">
        <v>108</v>
      </c>
      <c r="E41" s="16">
        <v>131.88</v>
      </c>
      <c r="F41" s="15" t="s">
        <v>25</v>
      </c>
      <c r="G41" s="13" t="s">
        <v>131</v>
      </c>
    </row>
    <row r="42" spans="2:8" ht="28.15" customHeight="1" x14ac:dyDescent="0.25">
      <c r="B42" s="11" t="s">
        <v>127</v>
      </c>
      <c r="C42" s="17" t="s">
        <v>128</v>
      </c>
      <c r="D42" s="16" t="s">
        <v>26</v>
      </c>
      <c r="E42" s="16">
        <v>13</v>
      </c>
      <c r="F42" s="15" t="s">
        <v>25</v>
      </c>
      <c r="G42" s="13" t="s">
        <v>11</v>
      </c>
    </row>
    <row r="43" spans="2:8" ht="28.15" customHeight="1" x14ac:dyDescent="0.25">
      <c r="B43" s="11" t="s">
        <v>117</v>
      </c>
      <c r="C43" s="17" t="s">
        <v>118</v>
      </c>
      <c r="D43" s="16" t="s">
        <v>108</v>
      </c>
      <c r="E43" s="16">
        <v>1671</v>
      </c>
      <c r="F43" s="15" t="s">
        <v>25</v>
      </c>
      <c r="G43" s="13" t="s">
        <v>119</v>
      </c>
    </row>
    <row r="44" spans="2:8" ht="28.15" customHeight="1" x14ac:dyDescent="0.25">
      <c r="B44" s="11" t="s">
        <v>134</v>
      </c>
      <c r="C44" s="17" t="s">
        <v>135</v>
      </c>
      <c r="D44" s="16" t="s">
        <v>36</v>
      </c>
      <c r="E44" s="16">
        <v>75</v>
      </c>
      <c r="F44" s="15" t="s">
        <v>25</v>
      </c>
      <c r="G44" s="13" t="s">
        <v>11</v>
      </c>
    </row>
    <row r="45" spans="2:8" ht="28.15" customHeight="1" x14ac:dyDescent="0.25">
      <c r="B45" s="11" t="s">
        <v>136</v>
      </c>
      <c r="C45" s="17" t="s">
        <v>137</v>
      </c>
      <c r="D45" s="16" t="s">
        <v>138</v>
      </c>
      <c r="E45" s="16">
        <v>111.8</v>
      </c>
      <c r="F45" s="15" t="s">
        <v>25</v>
      </c>
      <c r="G45" s="13" t="s">
        <v>65</v>
      </c>
    </row>
    <row r="46" spans="2:8" ht="28.15" customHeight="1" x14ac:dyDescent="0.25">
      <c r="B46" s="11" t="s">
        <v>68</v>
      </c>
      <c r="C46" s="17" t="s">
        <v>69</v>
      </c>
      <c r="D46" s="16" t="s">
        <v>70</v>
      </c>
      <c r="E46" s="16">
        <v>13.84</v>
      </c>
      <c r="F46" s="15" t="s">
        <v>25</v>
      </c>
      <c r="G46" s="13" t="s">
        <v>11</v>
      </c>
    </row>
    <row r="47" spans="2:8" ht="28.15" customHeight="1" x14ac:dyDescent="0.25">
      <c r="B47" s="11" t="s">
        <v>84</v>
      </c>
      <c r="C47" s="17" t="s">
        <v>85</v>
      </c>
      <c r="D47" s="16" t="s">
        <v>86</v>
      </c>
      <c r="E47" s="16">
        <v>15750</v>
      </c>
      <c r="F47" s="15" t="s">
        <v>25</v>
      </c>
      <c r="G47" s="13" t="s">
        <v>87</v>
      </c>
    </row>
    <row r="48" spans="2:8" s="27" customFormat="1" ht="38.25" customHeight="1" x14ac:dyDescent="0.25">
      <c r="B48" s="22" t="s">
        <v>21</v>
      </c>
      <c r="C48" s="23"/>
      <c r="D48" s="24"/>
      <c r="E48" s="24">
        <f>SUM(E8:E47)</f>
        <v>30671.86</v>
      </c>
      <c r="F48" s="25"/>
      <c r="G48" s="26"/>
      <c r="H48" s="2"/>
    </row>
    <row r="49" spans="2:7" x14ac:dyDescent="0.25">
      <c r="B49" s="6"/>
      <c r="C49" s="7"/>
      <c r="D49" s="7"/>
      <c r="E49" s="7" t="s">
        <v>13</v>
      </c>
      <c r="F49" s="7"/>
      <c r="G49" s="10"/>
    </row>
    <row r="51" spans="2:7" x14ac:dyDescent="0.25">
      <c r="B51" t="s">
        <v>8</v>
      </c>
    </row>
    <row r="52" spans="2:7" x14ac:dyDescent="0.25">
      <c r="B52" t="s">
        <v>14</v>
      </c>
    </row>
    <row r="53" spans="2:7" x14ac:dyDescent="0.25">
      <c r="B53" t="s">
        <v>9</v>
      </c>
    </row>
  </sheetData>
  <mergeCells count="3">
    <mergeCell ref="B2:G2"/>
    <mergeCell ref="B4:G4"/>
    <mergeCell ref="C3:E3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22"/>
  <sheetViews>
    <sheetView tabSelected="1" workbookViewId="0">
      <selection activeCell="C18" sqref="C18"/>
    </sheetView>
  </sheetViews>
  <sheetFormatPr defaultRowHeight="15" x14ac:dyDescent="0.25"/>
  <cols>
    <col min="2" max="2" width="38.7109375" customWidth="1"/>
    <col min="3" max="3" width="25.28515625" customWidth="1"/>
    <col min="4" max="4" width="35.28515625" customWidth="1"/>
    <col min="5" max="5" width="24.28515625" customWidth="1"/>
  </cols>
  <sheetData>
    <row r="1" spans="2:8" ht="18" x14ac:dyDescent="0.25">
      <c r="B1" s="28"/>
      <c r="C1" s="28"/>
      <c r="D1" s="28"/>
      <c r="E1" s="1"/>
    </row>
    <row r="2" spans="2:8" ht="18" customHeight="1" x14ac:dyDescent="0.25">
      <c r="B2" s="31" t="s">
        <v>15</v>
      </c>
      <c r="C2" s="31"/>
      <c r="D2" s="31"/>
      <c r="E2" s="2"/>
    </row>
    <row r="3" spans="2:8" x14ac:dyDescent="0.25">
      <c r="B3" s="34" t="s">
        <v>20</v>
      </c>
      <c r="C3" s="34"/>
      <c r="D3" s="34"/>
      <c r="E3" s="1"/>
    </row>
    <row r="4" spans="2:8" x14ac:dyDescent="0.25">
      <c r="B4" s="32" t="s">
        <v>80</v>
      </c>
      <c r="C4" s="33"/>
      <c r="D4" s="33"/>
    </row>
    <row r="5" spans="2:8" ht="18" x14ac:dyDescent="0.25">
      <c r="B5" s="30" t="s">
        <v>5</v>
      </c>
      <c r="C5" s="29"/>
      <c r="D5" s="29"/>
    </row>
    <row r="6" spans="2:8" ht="65.45" customHeight="1" x14ac:dyDescent="0.25">
      <c r="B6" s="3" t="s">
        <v>4</v>
      </c>
      <c r="C6" s="3" t="s">
        <v>7</v>
      </c>
      <c r="D6" s="3" t="s">
        <v>6</v>
      </c>
    </row>
    <row r="7" spans="2:8" s="5" customFormat="1" ht="18.600000000000001" customHeight="1" x14ac:dyDescent="0.2">
      <c r="B7" s="4">
        <v>1</v>
      </c>
      <c r="C7" s="4">
        <v>2</v>
      </c>
      <c r="D7" s="4">
        <v>3</v>
      </c>
    </row>
    <row r="8" spans="2:8" ht="30" customHeight="1" x14ac:dyDescent="0.25">
      <c r="B8" s="9" t="s">
        <v>17</v>
      </c>
      <c r="C8" s="8">
        <f>22277.23-66.55+920.01+12955.65+18.64+641.15+1545.6+7425.77+107397.57</f>
        <v>153115.07</v>
      </c>
      <c r="D8" s="18" t="s">
        <v>18</v>
      </c>
      <c r="H8" s="14"/>
    </row>
    <row r="9" spans="2:8" ht="30" customHeight="1" x14ac:dyDescent="0.25">
      <c r="B9" s="9" t="s">
        <v>17</v>
      </c>
      <c r="C9" s="8">
        <v>4185.66</v>
      </c>
      <c r="D9" s="18" t="s">
        <v>34</v>
      </c>
      <c r="H9" s="14"/>
    </row>
    <row r="10" spans="2:8" ht="30" customHeight="1" x14ac:dyDescent="0.25">
      <c r="B10" s="9" t="s">
        <v>17</v>
      </c>
      <c r="C10" s="8">
        <f>25264+301</f>
        <v>25565</v>
      </c>
      <c r="D10" s="19" t="s">
        <v>19</v>
      </c>
      <c r="H10" s="14"/>
    </row>
    <row r="11" spans="2:8" ht="30" customHeight="1" x14ac:dyDescent="0.25">
      <c r="B11" s="9" t="s">
        <v>17</v>
      </c>
      <c r="C11" s="8">
        <v>210</v>
      </c>
      <c r="D11" s="19" t="s">
        <v>28</v>
      </c>
      <c r="H11" s="14"/>
    </row>
    <row r="12" spans="2:8" ht="30" customHeight="1" x14ac:dyDescent="0.25">
      <c r="B12" s="9" t="s">
        <v>35</v>
      </c>
      <c r="C12" s="8">
        <f>2719.5</f>
        <v>2719.5</v>
      </c>
      <c r="D12" s="19" t="s">
        <v>18</v>
      </c>
      <c r="H12" s="14"/>
    </row>
    <row r="13" spans="2:8" ht="30" customHeight="1" x14ac:dyDescent="0.25">
      <c r="B13" s="9" t="s">
        <v>35</v>
      </c>
      <c r="C13" s="8">
        <v>448.72</v>
      </c>
      <c r="D13" s="19" t="s">
        <v>19</v>
      </c>
      <c r="H13" s="14"/>
    </row>
    <row r="14" spans="2:8" ht="30" customHeight="1" x14ac:dyDescent="0.25">
      <c r="B14" s="9" t="s">
        <v>45</v>
      </c>
      <c r="C14" s="8">
        <f>129.4+36</f>
        <v>165.4</v>
      </c>
      <c r="D14" s="19" t="s">
        <v>27</v>
      </c>
      <c r="H14" s="14"/>
    </row>
    <row r="15" spans="2:8" ht="30" customHeight="1" x14ac:dyDescent="0.25">
      <c r="B15" s="9" t="s">
        <v>29</v>
      </c>
      <c r="C15" s="8">
        <f>1319.4+38.49+78</f>
        <v>1435.89</v>
      </c>
      <c r="D15" s="19" t="s">
        <v>33</v>
      </c>
      <c r="H15" s="14"/>
    </row>
    <row r="16" spans="2:8" ht="30" customHeight="1" x14ac:dyDescent="0.25">
      <c r="B16" s="9" t="s">
        <v>112</v>
      </c>
      <c r="C16" s="8">
        <v>451.37</v>
      </c>
      <c r="D16" s="19" t="s">
        <v>27</v>
      </c>
      <c r="H16" s="14"/>
    </row>
    <row r="17" spans="2:8" ht="30" customHeight="1" x14ac:dyDescent="0.25">
      <c r="B17" s="9" t="s">
        <v>112</v>
      </c>
      <c r="C17" s="8">
        <f>458.59+76.26+645.58</f>
        <v>1180.43</v>
      </c>
      <c r="D17" s="19" t="s">
        <v>113</v>
      </c>
      <c r="H17" s="14"/>
    </row>
    <row r="18" spans="2:8" ht="30" customHeight="1" x14ac:dyDescent="0.25">
      <c r="B18" s="9" t="s">
        <v>21</v>
      </c>
      <c r="C18" s="20">
        <f>SUM(C8:C17)</f>
        <v>189477.04</v>
      </c>
      <c r="D18" s="19"/>
      <c r="H18" s="14"/>
    </row>
    <row r="19" spans="2:8" x14ac:dyDescent="0.25">
      <c r="B19" s="21"/>
      <c r="C19" s="21"/>
      <c r="D19" s="21"/>
    </row>
    <row r="20" spans="2:8" x14ac:dyDescent="0.25">
      <c r="B20" t="s">
        <v>8</v>
      </c>
    </row>
    <row r="21" spans="2:8" x14ac:dyDescent="0.25">
      <c r="B21" t="s">
        <v>14</v>
      </c>
    </row>
    <row r="22" spans="2:8" x14ac:dyDescent="0.25">
      <c r="B22" t="s">
        <v>9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katijana</cp:lastModifiedBy>
  <cp:lastPrinted>2026-04-09T09:29:54Z</cp:lastPrinted>
  <dcterms:created xsi:type="dcterms:W3CDTF">2022-08-12T12:51:27Z</dcterms:created>
  <dcterms:modified xsi:type="dcterms:W3CDTF">2026-10-12T06:16:07Z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